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ISLDATA01\share\ihub\Access QI\13 Tools and resources\07 Last 10 patients\"/>
    </mc:Choice>
  </mc:AlternateContent>
  <bookViews>
    <workbookView xWindow="0" yWindow="0" windowWidth="28800" windowHeight="12300" tabRatio="675"/>
  </bookViews>
  <sheets>
    <sheet name="Introduction" sheetId="1" r:id="rId1"/>
    <sheet name="Technical Guidance" sheetId="10" r:id="rId2"/>
    <sheet name="Data Capture" sheetId="2" r:id="rId3"/>
    <sheet name="Distribution of Waits" sheetId="8" r:id="rId4"/>
    <sheet name="Patient pathways" sheetId="5" r:id="rId5"/>
    <sheet name="Feedback" sheetId="11"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2" l="1"/>
  <c r="J29" i="2"/>
  <c r="I29" i="2"/>
  <c r="H29" i="2"/>
  <c r="G29" i="2"/>
  <c r="F29" i="2"/>
  <c r="E29" i="2"/>
  <c r="B29" i="2"/>
  <c r="C29" i="2"/>
  <c r="D29" i="2"/>
  <c r="C30" i="2"/>
  <c r="D30" i="2"/>
  <c r="E30" i="2"/>
  <c r="F30" i="2"/>
  <c r="G30" i="2"/>
  <c r="C31" i="2"/>
  <c r="D31" i="2"/>
  <c r="E31" i="2"/>
  <c r="F31" i="2"/>
  <c r="G31" i="2"/>
  <c r="C32" i="2"/>
  <c r="D32" i="2"/>
  <c r="E32" i="2"/>
  <c r="F32" i="2"/>
  <c r="G32" i="2"/>
  <c r="C33" i="2"/>
  <c r="D33" i="2"/>
  <c r="E33" i="2"/>
  <c r="F33" i="2"/>
  <c r="G33" i="2"/>
  <c r="C34" i="2"/>
  <c r="D34" i="2"/>
  <c r="E34" i="2"/>
  <c r="F34" i="2"/>
  <c r="G34" i="2"/>
  <c r="C35" i="2"/>
  <c r="D35" i="2"/>
  <c r="E35" i="2"/>
  <c r="F35" i="2"/>
  <c r="G35" i="2"/>
  <c r="C36" i="2"/>
  <c r="D36" i="2"/>
  <c r="E36" i="2"/>
  <c r="F36" i="2"/>
  <c r="G36" i="2"/>
  <c r="C37" i="2"/>
  <c r="D37" i="2"/>
  <c r="E37" i="2"/>
  <c r="F37" i="2"/>
  <c r="G37" i="2"/>
  <c r="C38" i="2"/>
  <c r="D38" i="2"/>
  <c r="E38" i="2"/>
  <c r="F38" i="2"/>
  <c r="G38" i="2"/>
  <c r="I30" i="2"/>
  <c r="J30" i="2"/>
  <c r="K30" i="2"/>
  <c r="I31" i="2"/>
  <c r="J31" i="2"/>
  <c r="K31" i="2"/>
  <c r="I32" i="2"/>
  <c r="J32" i="2"/>
  <c r="K32" i="2"/>
  <c r="I33" i="2"/>
  <c r="J33" i="2"/>
  <c r="K33" i="2"/>
  <c r="I34" i="2"/>
  <c r="J34" i="2"/>
  <c r="K34" i="2"/>
  <c r="I35" i="2"/>
  <c r="J35" i="2"/>
  <c r="K35" i="2"/>
  <c r="I36" i="2"/>
  <c r="J36" i="2"/>
  <c r="K36" i="2"/>
  <c r="I37" i="2"/>
  <c r="J37" i="2"/>
  <c r="K37" i="2"/>
  <c r="I38" i="2"/>
  <c r="J38" i="2"/>
  <c r="K38" i="2"/>
  <c r="H31" i="2"/>
  <c r="H32" i="2"/>
  <c r="H33" i="2"/>
  <c r="H34" i="2"/>
  <c r="H35" i="2"/>
  <c r="H36" i="2"/>
  <c r="H37" i="2"/>
  <c r="H38" i="2"/>
  <c r="H30" i="2"/>
  <c r="B30" i="2"/>
  <c r="B31" i="2"/>
  <c r="B32" i="2"/>
  <c r="B33" i="2"/>
  <c r="B34" i="2"/>
  <c r="B35" i="2"/>
  <c r="B36" i="2"/>
  <c r="B37" i="2"/>
  <c r="B38" i="2"/>
  <c r="K17" i="2" l="1"/>
  <c r="B25" i="2" l="1"/>
  <c r="B23" i="2"/>
  <c r="B17" i="2"/>
  <c r="B19" i="2"/>
  <c r="B21" i="2"/>
  <c r="B20" i="2" l="1"/>
  <c r="B24" i="2"/>
  <c r="B18" i="2"/>
  <c r="B22" i="2"/>
  <c r="C19" i="2" l="1"/>
  <c r="C25" i="2"/>
  <c r="C17" i="2"/>
  <c r="C21" i="2"/>
  <c r="C23" i="2"/>
  <c r="D19" i="2"/>
  <c r="D21" i="2"/>
  <c r="D23" i="2"/>
  <c r="D17" i="2"/>
  <c r="D25" i="2"/>
  <c r="D22" i="2" l="1"/>
  <c r="C20" i="2"/>
  <c r="E17" i="2"/>
  <c r="E19" i="2"/>
  <c r="E21" i="2"/>
  <c r="E23" i="2"/>
  <c r="E25" i="2"/>
  <c r="D20" i="2"/>
  <c r="D18" i="2"/>
  <c r="C24" i="2"/>
  <c r="D24" i="2"/>
  <c r="C22" i="2"/>
  <c r="C18" i="2"/>
  <c r="F17" i="2" l="1"/>
  <c r="F23" i="2"/>
  <c r="F19" i="2"/>
  <c r="F18" i="2" s="1"/>
  <c r="F25" i="2"/>
  <c r="F21" i="2"/>
  <c r="E18" i="2"/>
  <c r="E24" i="2"/>
  <c r="E20" i="2"/>
  <c r="E22" i="2"/>
  <c r="F24" i="2" l="1"/>
  <c r="F20" i="2"/>
  <c r="F22" i="2"/>
  <c r="G17" i="2"/>
  <c r="G21" i="2"/>
  <c r="G25" i="2"/>
  <c r="G19" i="2"/>
  <c r="G23" i="2"/>
  <c r="G20" i="2" l="1"/>
  <c r="G24" i="2"/>
  <c r="H25" i="2"/>
  <c r="H21" i="2"/>
  <c r="H23" i="2"/>
  <c r="H19" i="2"/>
  <c r="H17" i="2"/>
  <c r="G22" i="2"/>
  <c r="G18" i="2"/>
  <c r="H24" i="2" l="1"/>
  <c r="H22" i="2"/>
  <c r="H20" i="2"/>
  <c r="H18" i="2"/>
  <c r="I23" i="2"/>
  <c r="I25" i="2"/>
  <c r="I21" i="2"/>
  <c r="I19" i="2"/>
  <c r="I17" i="2"/>
  <c r="I18" i="2" l="1"/>
  <c r="I20" i="2"/>
  <c r="J23" i="2"/>
  <c r="J25" i="2"/>
  <c r="J19" i="2"/>
  <c r="J17" i="2"/>
  <c r="J21" i="2"/>
  <c r="I24" i="2"/>
  <c r="I22" i="2"/>
  <c r="K21" i="2" l="1"/>
  <c r="K25" i="2"/>
  <c r="K19" i="2"/>
  <c r="K23" i="2"/>
  <c r="J24" i="2"/>
  <c r="J20" i="2"/>
  <c r="J22" i="2"/>
  <c r="J18" i="2"/>
  <c r="K22" i="2" l="1"/>
  <c r="L23" i="2"/>
  <c r="K20" i="2"/>
  <c r="K18" i="2"/>
  <c r="K24" i="2"/>
  <c r="L17" i="2"/>
  <c r="L19" i="2"/>
  <c r="L25" i="2"/>
  <c r="L21" i="2"/>
  <c r="L24" i="2" l="1"/>
  <c r="L22" i="2"/>
  <c r="L18" i="2"/>
  <c r="L20" i="2"/>
</calcChain>
</file>

<file path=xl/sharedStrings.xml><?xml version="1.0" encoding="utf-8"?>
<sst xmlns="http://schemas.openxmlformats.org/spreadsheetml/2006/main" count="66" uniqueCount="65">
  <si>
    <t>Patient</t>
  </si>
  <si>
    <t>Wait 1</t>
  </si>
  <si>
    <t>Wait 2</t>
  </si>
  <si>
    <t>Wait 3</t>
  </si>
  <si>
    <t>Min</t>
  </si>
  <si>
    <t>Max</t>
  </si>
  <si>
    <t>Median</t>
  </si>
  <si>
    <t>Mapping the last 10 patients</t>
  </si>
  <si>
    <t>Wait 4</t>
  </si>
  <si>
    <t>Wait 5</t>
  </si>
  <si>
    <t>Wait 6</t>
  </si>
  <si>
    <t>Wait 7</t>
  </si>
  <si>
    <t>Wait 8</t>
  </si>
  <si>
    <t>Wait 9</t>
  </si>
  <si>
    <t>Wait 10</t>
  </si>
  <si>
    <t>[Days to touch point 1]</t>
  </si>
  <si>
    <t>[Days to touch point 2]</t>
  </si>
  <si>
    <t>[Days to touch point 3]</t>
  </si>
  <si>
    <t>[Days to touch point 4]</t>
  </si>
  <si>
    <t>[Days to touch point 5]</t>
  </si>
  <si>
    <t>[Days to touch point 6]</t>
  </si>
  <si>
    <t>[Days to touch point 7]</t>
  </si>
  <si>
    <t>[Days to touch point 8]</t>
  </si>
  <si>
    <t>[Days to touch point 9]</t>
  </si>
  <si>
    <t>[Days to touch point 10]</t>
  </si>
  <si>
    <t>NHS Board / Service</t>
  </si>
  <si>
    <t>Patient 1</t>
  </si>
  <si>
    <t>Patient 2</t>
  </si>
  <si>
    <t>Patient 3</t>
  </si>
  <si>
    <t>Patient 4</t>
  </si>
  <si>
    <t>Patient 5</t>
  </si>
  <si>
    <t>Patient 6</t>
  </si>
  <si>
    <t>Patient 7</t>
  </si>
  <si>
    <t>Patient 8</t>
  </si>
  <si>
    <t>Patient 9</t>
  </si>
  <si>
    <t>Patient 10</t>
  </si>
  <si>
    <t>25th Percentile</t>
  </si>
  <si>
    <t>75th Percentile</t>
  </si>
  <si>
    <t>Why use this tool?</t>
  </si>
  <si>
    <t>What is this tool?</t>
  </si>
  <si>
    <t>Where does this fit on the improvement journey?</t>
  </si>
  <si>
    <t>How to use it</t>
  </si>
  <si>
    <t>A visual display of the data collected in the Last 10 Patients exercise</t>
  </si>
  <si>
    <r>
      <t xml:space="preserve">Enter your data in the </t>
    </r>
    <r>
      <rPr>
        <i/>
        <sz val="11"/>
        <color theme="1"/>
        <rFont val="Calibri"/>
        <family val="2"/>
        <scheme val="minor"/>
      </rPr>
      <t>Data Capture</t>
    </r>
    <r>
      <rPr>
        <sz val="11"/>
        <color theme="1"/>
        <rFont val="Calibri"/>
        <family val="2"/>
        <scheme val="minor"/>
      </rPr>
      <t xml:space="preserve"> sheet where indicated.</t>
    </r>
  </si>
  <si>
    <t>Use the charts to explore your findings:</t>
  </si>
  <si>
    <t>The patient pathways chart shows you all the pathways at a glance.  From here you may be able to see a clear bottle neck by the prominence of once colour.</t>
  </si>
  <si>
    <t>You can change the words here to match the touch points in your pathway.  These will appear on the Distribution of Waits chart.</t>
  </si>
  <si>
    <t>Made up service at NHS Somewhere</t>
  </si>
  <si>
    <t>Fewer than 10 touch points</t>
  </si>
  <si>
    <t>More than 10 touch points</t>
  </si>
  <si>
    <t>Editing the workbook</t>
  </si>
  <si>
    <t>The chart workings are hidden in rows 17 to 38 in the data capture.  The worksheet is protect to avoid accidental editing of the hidden workings.  There is no password on the protection, so if you have problems or you wish to change something you may edit the worksheet.</t>
  </si>
  <si>
    <r>
      <t>Currently this is not supported in the tool, however if there is a service need for this we can develop it further.  Please get in touch with the Access QI team (</t>
    </r>
    <r>
      <rPr>
        <sz val="11"/>
        <color rgb="FFFF0000"/>
        <rFont val="Calibri"/>
        <family val="2"/>
        <scheme val="minor"/>
      </rPr>
      <t>CONTACT DETAILS</t>
    </r>
    <r>
      <rPr>
        <sz val="11"/>
        <color theme="1"/>
        <rFont val="Calibri"/>
        <family val="2"/>
        <scheme val="minor"/>
      </rPr>
      <t>) and we will log this for cosideration</t>
    </r>
  </si>
  <si>
    <t>If you have fewer that 10 touch points in your pathway then just enter data up to the step you wish.  Then on the chart pages you can edit the view not to show these steps.  The way to do this will vary with your version of Excel</t>
  </si>
  <si>
    <t>Older versions of Excel have the same functionality but accessed through the menu</t>
  </si>
  <si>
    <t>Technical problems</t>
  </si>
  <si>
    <r>
      <t>This tool may not work in earlier versions of Excel.  If you are encoutering any issues please get in touchwith the Access QI team (</t>
    </r>
    <r>
      <rPr>
        <sz val="11"/>
        <color rgb="FFFF0000"/>
        <rFont val="Calibri"/>
        <family val="2"/>
        <scheme val="minor"/>
      </rPr>
      <t>CONTACT DETAILS</t>
    </r>
    <r>
      <rPr>
        <sz val="11"/>
        <color theme="1"/>
        <rFont val="Calibri"/>
        <family val="2"/>
        <scheme val="minor"/>
      </rPr>
      <t>).</t>
    </r>
  </si>
  <si>
    <t>This means there is a missing value - this can be okay if the patient doesn't do that step, but please check.  If there are lots of missing values then consider whether your touch points are appropriate.</t>
  </si>
  <si>
    <t>This means there is a negative number of days from the step before - this can be okay if the steps are not linear, but might not help with the analysis, please check.  If you have a lot of these then please reconsider your pathway.</t>
  </si>
  <si>
    <t>Days to start point</t>
  </si>
  <si>
    <t xml:space="preserve">https://improvement.nhs.uk/resources/mapping-last-10-patients/ </t>
  </si>
  <si>
    <t>Mapping the last 10 patients can help those trying to understand patient flow within their pathway and identify their longest waits. By looking at a few pathways in detail you are likely to see some improvement ideas that will be applicable to many other patients. For more information see the NHS England how to guide:</t>
  </si>
  <si>
    <t>You could have this filter button next to the chart.  Clicking this will give you the option to "untick" the touch points you no longer want to show on your chart.</t>
  </si>
  <si>
    <t xml:space="preserve">Start by deciding your start and end points, then the intermediate points along the way.  Most literature suggests around 10, but you will have to work to your own situation. </t>
  </si>
  <si>
    <t>The Distribution of Waits shows a box and whisker chart for each of the touch points in your pathway.  Half of patient waits fall inside the box and half outside, with the line showing the median of waits. The distribution can show you if there is a lot of variation in that particular step. The ideal step in a pathway will have little variation and be shorter. Long ""whiskers"" show there are outliers, which could be one anomaly.  It is worth checking if these are unusual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</si>
</sst>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8"/>
      <color theme="1"/>
      <name val="Calibri"/>
      <family val="2"/>
      <scheme val="minor"/>
    </font>
    <font>
      <b/>
      <sz val="15"/>
      <color theme="3"/>
      <name val="Calibri"/>
      <family val="2"/>
      <scheme val="minor"/>
    </font>
    <font>
      <sz val="11"/>
      <color rgb="FFFF0000"/>
      <name val="Calibri"/>
      <family val="2"/>
      <scheme val="minor"/>
    </font>
    <font>
      <i/>
      <sz val="11"/>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s>
  <cellStyleXfs count="3">
    <xf numFmtId="0" fontId="0" fillId="0" borderId="0"/>
    <xf numFmtId="0" fontId="3" fillId="0" borderId="2" applyNumberFormat="0" applyFill="0" applyAlignment="0" applyProtection="0"/>
    <xf numFmtId="0" fontId="6" fillId="0" borderId="0" applyNumberFormat="0" applyFill="0" applyBorder="0" applyAlignment="0" applyProtection="0"/>
  </cellStyleXfs>
  <cellXfs count="24">
    <xf numFmtId="0" fontId="0" fillId="0" borderId="0" xfId="0"/>
    <xf numFmtId="0" fontId="0" fillId="2" borderId="1" xfId="0" applyFill="1" applyBorder="1" applyAlignment="1" applyProtection="1">
      <alignment horizontal="center"/>
      <protection locked="0"/>
    </xf>
    <xf numFmtId="0" fontId="0" fillId="0" borderId="0" xfId="0" applyAlignment="1">
      <alignment wrapText="1"/>
    </xf>
    <xf numFmtId="0" fontId="3" fillId="0" borderId="2" xfId="1" applyFill="1"/>
    <xf numFmtId="0" fontId="0" fillId="0" borderId="0" xfId="0" applyFill="1"/>
    <xf numFmtId="0" fontId="0" fillId="0" borderId="0" xfId="0" applyFill="1" applyAlignment="1">
      <alignment vertical="top" wrapText="1"/>
    </xf>
    <xf numFmtId="0" fontId="0" fillId="0" borderId="0" xfId="0" applyFill="1" applyAlignment="1">
      <alignment wrapText="1"/>
    </xf>
    <xf numFmtId="0" fontId="0" fillId="0" borderId="0" xfId="0" applyFill="1" applyAlignment="1">
      <alignment horizontal="left" wrapText="1" indent="30"/>
    </xf>
    <xf numFmtId="0" fontId="0" fillId="0" borderId="0" xfId="0" applyFill="1" applyAlignment="1">
      <alignment horizontal="left" vertical="center" wrapText="1" indent="30"/>
    </xf>
    <xf numFmtId="0" fontId="0" fillId="0" borderId="0" xfId="0" applyAlignment="1">
      <alignment horizontal="left" wrapText="1" indent="20"/>
    </xf>
    <xf numFmtId="0" fontId="0" fillId="2" borderId="0" xfId="0" applyFill="1" applyProtection="1"/>
    <xf numFmtId="0" fontId="1" fillId="3" borderId="1" xfId="0" applyFont="1" applyFill="1" applyBorder="1" applyAlignment="1" applyProtection="1">
      <alignment horizontal="center"/>
    </xf>
    <xf numFmtId="0" fontId="1" fillId="3" borderId="1" xfId="0" applyFont="1" applyFill="1" applyBorder="1" applyAlignment="1" applyProtection="1">
      <alignment horizontal="center" wrapText="1"/>
    </xf>
    <xf numFmtId="0" fontId="0" fillId="2" borderId="0" xfId="0" applyFill="1" applyAlignment="1" applyProtection="1">
      <alignment horizontal="center"/>
    </xf>
    <xf numFmtId="0" fontId="1" fillId="3" borderId="1" xfId="0" applyFont="1" applyFill="1" applyBorder="1" applyProtection="1"/>
    <xf numFmtId="0" fontId="0" fillId="3" borderId="1" xfId="0" applyFill="1" applyBorder="1" applyAlignment="1" applyProtection="1">
      <alignment horizontal="center"/>
    </xf>
    <xf numFmtId="0" fontId="1" fillId="4" borderId="1" xfId="0" applyFont="1" applyFill="1" applyBorder="1" applyAlignment="1" applyProtection="1">
      <alignment horizontal="center" wrapText="1"/>
      <protection locked="0"/>
    </xf>
    <xf numFmtId="0" fontId="0" fillId="5" borderId="0" xfId="0" applyFill="1" applyProtection="1"/>
    <xf numFmtId="0" fontId="0" fillId="6" borderId="0" xfId="0" applyFill="1" applyProtection="1"/>
    <xf numFmtId="0" fontId="6" fillId="0" borderId="0" xfId="2" applyFill="1" applyAlignment="1">
      <alignment vertical="top" wrapText="1"/>
    </xf>
    <xf numFmtId="0" fontId="0" fillId="2" borderId="0" xfId="0" applyFill="1"/>
    <xf numFmtId="0" fontId="0" fillId="4" borderId="1" xfId="0" applyFill="1" applyBorder="1" applyProtection="1">
      <protection locked="0"/>
    </xf>
    <xf numFmtId="0" fontId="1" fillId="2" borderId="0" xfId="0" applyFont="1" applyFill="1" applyProtection="1"/>
    <xf numFmtId="0" fontId="2" fillId="2" borderId="0" xfId="0" applyFont="1" applyFill="1" applyProtection="1"/>
  </cellXfs>
  <cellStyles count="3">
    <cellStyle name="Heading 1" xfId="1" builtinId="16"/>
    <cellStyle name="Hyperlink" xfId="2" builtinId="8"/>
    <cellStyle name="Normal" xfId="0" builtinId="0"/>
  </cellStyles>
  <dxfs count="2">
    <dxf>
      <fill>
        <patternFill>
          <bgColor theme="0" tint="-0.34998626667073579"/>
        </patternFill>
      </fill>
    </dxf>
    <dxf>
      <fill>
        <patternFill>
          <bgColor theme="7"/>
        </patternFill>
      </fill>
    </dxf>
  </dxfs>
  <tableStyles count="0" defaultTableStyle="TableStyleMedium2" defaultPivotStyle="PivotStyleLight16"/>
  <colors>
    <mruColors>
      <color rgb="FF33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 of Waits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6530521283522084E-2"/>
          <c:y val="7.7849121021525219E-2"/>
          <c:w val="0.77346388284556122"/>
          <c:h val="0.89906270612226613"/>
        </c:manualLayout>
      </c:layout>
      <c:barChart>
        <c:barDir val="col"/>
        <c:grouping val="stacked"/>
        <c:varyColors val="0"/>
        <c:ser>
          <c:idx val="1"/>
          <c:order val="0"/>
          <c:tx>
            <c:strRef>
              <c:f>'Data Capture'!$A$19</c:f>
              <c:strCache>
                <c:ptCount val="1"/>
                <c:pt idx="0">
                  <c:v>25th Percentile</c:v>
                </c:pt>
              </c:strCache>
            </c:strRef>
          </c:tx>
          <c:spPr>
            <a:noFill/>
            <a:ln>
              <a:noFill/>
            </a:ln>
            <a:effectLst/>
          </c:spPr>
          <c:invertIfNegative val="0"/>
          <c:errBars>
            <c:errBarType val="minus"/>
            <c:errValType val="cust"/>
            <c:noEndCap val="0"/>
            <c:plus>
              <c:numRef>
                <c:f>'Data Capture'!$B$18:$L$18</c:f>
                <c:numCache>
                  <c:formatCode>General</c:formatCode>
                  <c:ptCount val="11"/>
                  <c:pt idx="0">
                    <c:v>4</c:v>
                  </c:pt>
                  <c:pt idx="1">
                    <c:v>5.5</c:v>
                  </c:pt>
                  <c:pt idx="2">
                    <c:v>7.25</c:v>
                  </c:pt>
                  <c:pt idx="3">
                    <c:v>1.5</c:v>
                  </c:pt>
                  <c:pt idx="4">
                    <c:v>10</c:v>
                  </c:pt>
                  <c:pt idx="5">
                    <c:v>2</c:v>
                  </c:pt>
                  <c:pt idx="6">
                    <c:v>0</c:v>
                  </c:pt>
                  <c:pt idx="7">
                    <c:v>2</c:v>
                  </c:pt>
                  <c:pt idx="8">
                    <c:v>6</c:v>
                  </c:pt>
                  <c:pt idx="9">
                    <c:v>6</c:v>
                  </c:pt>
                  <c:pt idx="10">
                    <c:v>0</c:v>
                  </c:pt>
                </c:numCache>
              </c:numRef>
            </c:plus>
            <c:minus>
              <c:numRef>
                <c:f>'Data Capture'!$B$18:$L$18</c:f>
                <c:numCache>
                  <c:formatCode>General</c:formatCode>
                  <c:ptCount val="11"/>
                  <c:pt idx="0">
                    <c:v>4</c:v>
                  </c:pt>
                  <c:pt idx="1">
                    <c:v>5.5</c:v>
                  </c:pt>
                  <c:pt idx="2">
                    <c:v>7.25</c:v>
                  </c:pt>
                  <c:pt idx="3">
                    <c:v>1.5</c:v>
                  </c:pt>
                  <c:pt idx="4">
                    <c:v>10</c:v>
                  </c:pt>
                  <c:pt idx="5">
                    <c:v>2</c:v>
                  </c:pt>
                  <c:pt idx="6">
                    <c:v>0</c:v>
                  </c:pt>
                  <c:pt idx="7">
                    <c:v>2</c:v>
                  </c:pt>
                  <c:pt idx="8">
                    <c:v>6</c:v>
                  </c:pt>
                  <c:pt idx="9">
                    <c:v>6</c:v>
                  </c:pt>
                  <c:pt idx="10">
                    <c:v>0</c:v>
                  </c:pt>
                </c:numCache>
              </c:numRef>
            </c:minus>
            <c:spPr>
              <a:noFill/>
              <a:ln w="9525" cap="flat" cmpd="sng" algn="ctr">
                <a:solidFill>
                  <a:schemeClr val="tx1">
                    <a:lumMod val="65000"/>
                    <a:lumOff val="35000"/>
                  </a:schemeClr>
                </a:solidFill>
                <a:round/>
              </a:ln>
              <a:effectLst/>
            </c:spPr>
          </c:errBars>
          <c:cat>
            <c:strRef>
              <c:f>'Data Capture'!$B$5:$L$5</c:f>
              <c:strCache>
                <c:ptCount val="11"/>
                <c:pt idx="0">
                  <c:v>Days to start point</c:v>
                </c:pt>
                <c:pt idx="1">
                  <c:v>[Days to touch point 1]</c:v>
                </c:pt>
                <c:pt idx="2">
                  <c:v>[Days to touch point 2]</c:v>
                </c:pt>
                <c:pt idx="3">
                  <c:v>[Days to touch point 3]</c:v>
                </c:pt>
                <c:pt idx="4">
                  <c:v>[Days to touch point 4]</c:v>
                </c:pt>
                <c:pt idx="5">
                  <c:v>[Days to touch point 5]</c:v>
                </c:pt>
                <c:pt idx="6">
                  <c:v>[Days to touch point 6]</c:v>
                </c:pt>
                <c:pt idx="7">
                  <c:v>[Days to touch point 7]</c:v>
                </c:pt>
                <c:pt idx="8">
                  <c:v>[Days to touch point 8]</c:v>
                </c:pt>
                <c:pt idx="9">
                  <c:v>[Days to touch point 9]</c:v>
                </c:pt>
                <c:pt idx="10">
                  <c:v>[Days to touch point 10]</c:v>
                </c:pt>
              </c:strCache>
            </c:strRef>
          </c:cat>
          <c:val>
            <c:numRef>
              <c:f>'Data Capture'!$B$19:$L$19</c:f>
              <c:numCache>
                <c:formatCode>General</c:formatCode>
                <c:ptCount val="11"/>
                <c:pt idx="0">
                  <c:v>11</c:v>
                </c:pt>
                <c:pt idx="1">
                  <c:v>0.5</c:v>
                </c:pt>
                <c:pt idx="2">
                  <c:v>7.25</c:v>
                </c:pt>
                <c:pt idx="3">
                  <c:v>1.5</c:v>
                </c:pt>
                <c:pt idx="4">
                  <c:v>16</c:v>
                </c:pt>
                <c:pt idx="5">
                  <c:v>13</c:v>
                </c:pt>
                <c:pt idx="6">
                  <c:v>1</c:v>
                </c:pt>
                <c:pt idx="7">
                  <c:v>2</c:v>
                </c:pt>
                <c:pt idx="8">
                  <c:v>6</c:v>
                </c:pt>
                <c:pt idx="9">
                  <c:v>8</c:v>
                </c:pt>
                <c:pt idx="10">
                  <c:v>1</c:v>
                </c:pt>
              </c:numCache>
            </c:numRef>
          </c:val>
          <c:extLst>
            <c:ext xmlns:c16="http://schemas.microsoft.com/office/drawing/2014/chart" uri="{C3380CC4-5D6E-409C-BE32-E72D297353CC}">
              <c16:uniqueId val="{00000000-2D05-4601-9326-624E312A076D}"/>
            </c:ext>
          </c:extLst>
        </c:ser>
        <c:ser>
          <c:idx val="3"/>
          <c:order val="1"/>
          <c:tx>
            <c:strRef>
              <c:f>'Data Capture'!$A$20</c:f>
              <c:strCache>
                <c:ptCount val="1"/>
              </c:strCache>
            </c:strRef>
          </c:tx>
          <c:spPr>
            <a:solidFill>
              <a:schemeClr val="accent1"/>
            </a:solidFill>
            <a:ln>
              <a:solidFill>
                <a:schemeClr val="tx1"/>
              </a:solidFill>
            </a:ln>
            <a:effectLst/>
          </c:spPr>
          <c:invertIfNegative val="0"/>
          <c:cat>
            <c:strRef>
              <c:f>'Data Capture'!$B$5:$L$5</c:f>
              <c:strCache>
                <c:ptCount val="11"/>
                <c:pt idx="0">
                  <c:v>Days to start point</c:v>
                </c:pt>
                <c:pt idx="1">
                  <c:v>[Days to touch point 1]</c:v>
                </c:pt>
                <c:pt idx="2">
                  <c:v>[Days to touch point 2]</c:v>
                </c:pt>
                <c:pt idx="3">
                  <c:v>[Days to touch point 3]</c:v>
                </c:pt>
                <c:pt idx="4">
                  <c:v>[Days to touch point 4]</c:v>
                </c:pt>
                <c:pt idx="5">
                  <c:v>[Days to touch point 5]</c:v>
                </c:pt>
                <c:pt idx="6">
                  <c:v>[Days to touch point 6]</c:v>
                </c:pt>
                <c:pt idx="7">
                  <c:v>[Days to touch point 7]</c:v>
                </c:pt>
                <c:pt idx="8">
                  <c:v>[Days to touch point 8]</c:v>
                </c:pt>
                <c:pt idx="9">
                  <c:v>[Days to touch point 9]</c:v>
                </c:pt>
                <c:pt idx="10">
                  <c:v>[Days to touch point 10]</c:v>
                </c:pt>
              </c:strCache>
            </c:strRef>
          </c:cat>
          <c:val>
            <c:numRef>
              <c:f>'Data Capture'!$B$20:$L$20</c:f>
              <c:numCache>
                <c:formatCode>General</c:formatCode>
                <c:ptCount val="11"/>
                <c:pt idx="0">
                  <c:v>9</c:v>
                </c:pt>
                <c:pt idx="1">
                  <c:v>2.5</c:v>
                </c:pt>
                <c:pt idx="2">
                  <c:v>1.75</c:v>
                </c:pt>
                <c:pt idx="3">
                  <c:v>1.5</c:v>
                </c:pt>
                <c:pt idx="4">
                  <c:v>3</c:v>
                </c:pt>
                <c:pt idx="5">
                  <c:v>3</c:v>
                </c:pt>
                <c:pt idx="6">
                  <c:v>0</c:v>
                </c:pt>
                <c:pt idx="7">
                  <c:v>0.5</c:v>
                </c:pt>
                <c:pt idx="8">
                  <c:v>3</c:v>
                </c:pt>
                <c:pt idx="9">
                  <c:v>16.5</c:v>
                </c:pt>
                <c:pt idx="10">
                  <c:v>0.5</c:v>
                </c:pt>
              </c:numCache>
            </c:numRef>
          </c:val>
          <c:extLst>
            <c:ext xmlns:c16="http://schemas.microsoft.com/office/drawing/2014/chart" uri="{C3380CC4-5D6E-409C-BE32-E72D297353CC}">
              <c16:uniqueId val="{00000001-2D05-4601-9326-624E312A076D}"/>
            </c:ext>
          </c:extLst>
        </c:ser>
        <c:ser>
          <c:idx val="5"/>
          <c:order val="2"/>
          <c:tx>
            <c:strRef>
              <c:f>'Data Capture'!$A$22</c:f>
              <c:strCache>
                <c:ptCount val="1"/>
              </c:strCache>
            </c:strRef>
          </c:tx>
          <c:spPr>
            <a:solidFill>
              <a:schemeClr val="accent1"/>
            </a:solidFill>
            <a:ln>
              <a:solidFill>
                <a:schemeClr val="tx1"/>
              </a:solidFill>
            </a:ln>
            <a:effectLst/>
          </c:spPr>
          <c:invertIfNegative val="0"/>
          <c:errBars>
            <c:errBarType val="plus"/>
            <c:errValType val="cust"/>
            <c:noEndCap val="0"/>
            <c:plus>
              <c:numRef>
                <c:f>'Data Capture'!$B$24:$L$24</c:f>
                <c:numCache>
                  <c:formatCode>General</c:formatCode>
                  <c:ptCount val="11"/>
                  <c:pt idx="0">
                    <c:v>10.75</c:v>
                  </c:pt>
                  <c:pt idx="1">
                    <c:v>4.25</c:v>
                  </c:pt>
                  <c:pt idx="2">
                    <c:v>13.5</c:v>
                  </c:pt>
                  <c:pt idx="3">
                    <c:v>0.25</c:v>
                  </c:pt>
                  <c:pt idx="4">
                    <c:v>13</c:v>
                  </c:pt>
                  <c:pt idx="5">
                    <c:v>30</c:v>
                  </c:pt>
                  <c:pt idx="6">
                    <c:v>2</c:v>
                  </c:pt>
                  <c:pt idx="7">
                    <c:v>4</c:v>
                  </c:pt>
                  <c:pt idx="8">
                    <c:v>10</c:v>
                  </c:pt>
                  <c:pt idx="9">
                    <c:v>9.25</c:v>
                  </c:pt>
                  <c:pt idx="10">
                    <c:v>15</c:v>
                  </c:pt>
                </c:numCache>
              </c:numRef>
            </c:plus>
            <c:minus>
              <c:numLit>
                <c:formatCode>General</c:formatCode>
                <c:ptCount val="1"/>
                <c:pt idx="0">
                  <c:v>1</c:v>
                </c:pt>
              </c:numLit>
            </c:minus>
            <c:spPr>
              <a:noFill/>
              <a:ln w="9525" cap="flat" cmpd="sng" algn="ctr">
                <a:solidFill>
                  <a:schemeClr val="tx1">
                    <a:lumMod val="65000"/>
                    <a:lumOff val="35000"/>
                  </a:schemeClr>
                </a:solidFill>
                <a:round/>
              </a:ln>
              <a:effectLst/>
            </c:spPr>
          </c:errBars>
          <c:cat>
            <c:strRef>
              <c:f>'Data Capture'!$B$5:$L$5</c:f>
              <c:strCache>
                <c:ptCount val="11"/>
                <c:pt idx="0">
                  <c:v>Days to start point</c:v>
                </c:pt>
                <c:pt idx="1">
                  <c:v>[Days to touch point 1]</c:v>
                </c:pt>
                <c:pt idx="2">
                  <c:v>[Days to touch point 2]</c:v>
                </c:pt>
                <c:pt idx="3">
                  <c:v>[Days to touch point 3]</c:v>
                </c:pt>
                <c:pt idx="4">
                  <c:v>[Days to touch point 4]</c:v>
                </c:pt>
                <c:pt idx="5">
                  <c:v>[Days to touch point 5]</c:v>
                </c:pt>
                <c:pt idx="6">
                  <c:v>[Days to touch point 6]</c:v>
                </c:pt>
                <c:pt idx="7">
                  <c:v>[Days to touch point 7]</c:v>
                </c:pt>
                <c:pt idx="8">
                  <c:v>[Days to touch point 8]</c:v>
                </c:pt>
                <c:pt idx="9">
                  <c:v>[Days to touch point 9]</c:v>
                </c:pt>
                <c:pt idx="10">
                  <c:v>[Days to touch point 10]</c:v>
                </c:pt>
              </c:strCache>
            </c:strRef>
          </c:cat>
          <c:val>
            <c:numRef>
              <c:f>'Data Capture'!$B$22:$L$22</c:f>
              <c:numCache>
                <c:formatCode>General</c:formatCode>
                <c:ptCount val="11"/>
                <c:pt idx="0">
                  <c:v>18.25</c:v>
                </c:pt>
                <c:pt idx="1">
                  <c:v>2.75</c:v>
                </c:pt>
                <c:pt idx="2">
                  <c:v>2.5</c:v>
                </c:pt>
                <c:pt idx="3">
                  <c:v>1.75</c:v>
                </c:pt>
                <c:pt idx="4">
                  <c:v>7</c:v>
                </c:pt>
                <c:pt idx="5">
                  <c:v>3</c:v>
                </c:pt>
                <c:pt idx="6">
                  <c:v>1</c:v>
                </c:pt>
                <c:pt idx="7">
                  <c:v>5.5</c:v>
                </c:pt>
                <c:pt idx="8">
                  <c:v>2</c:v>
                </c:pt>
                <c:pt idx="9">
                  <c:v>13.25</c:v>
                </c:pt>
                <c:pt idx="10">
                  <c:v>0.5</c:v>
                </c:pt>
              </c:numCache>
            </c:numRef>
          </c:val>
          <c:extLst>
            <c:ext xmlns:c16="http://schemas.microsoft.com/office/drawing/2014/chart" uri="{C3380CC4-5D6E-409C-BE32-E72D297353CC}">
              <c16:uniqueId val="{00000002-2D05-4601-9326-624E312A076D}"/>
            </c:ext>
          </c:extLst>
        </c:ser>
        <c:dLbls>
          <c:showLegendKey val="0"/>
          <c:showVal val="0"/>
          <c:showCatName val="0"/>
          <c:showSerName val="0"/>
          <c:showPercent val="0"/>
          <c:showBubbleSize val="0"/>
        </c:dLbls>
        <c:gapWidth val="50"/>
        <c:overlap val="100"/>
        <c:axId val="618165144"/>
        <c:axId val="618167112"/>
      </c:barChart>
      <c:catAx>
        <c:axId val="618165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167112"/>
        <c:crosses val="autoZero"/>
        <c:auto val="1"/>
        <c:lblAlgn val="ctr"/>
        <c:lblOffset val="100"/>
        <c:noMultiLvlLbl val="0"/>
      </c:catAx>
      <c:valAx>
        <c:axId val="618167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165144"/>
        <c:crosses val="autoZero"/>
        <c:crossBetween val="between"/>
      </c:valAx>
      <c:spPr>
        <a:noFill/>
        <a:ln>
          <a:noFill/>
        </a:ln>
        <a:effectLst/>
      </c:spPr>
    </c:plotArea>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GB" sz="2000" b="1"/>
              <a:t>The Last 10 Patient Pathways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754180466502512E-2"/>
          <c:y val="9.4292316766990347E-2"/>
          <c:w val="0.8573000929871385"/>
          <c:h val="0.70819283284002665"/>
        </c:manualLayout>
      </c:layout>
      <c:barChart>
        <c:barDir val="bar"/>
        <c:grouping val="stacked"/>
        <c:varyColors val="0"/>
        <c:ser>
          <c:idx val="0"/>
          <c:order val="0"/>
          <c:tx>
            <c:strRef>
              <c:f>'Data Capture'!$B$5</c:f>
              <c:strCache>
                <c:ptCount val="1"/>
                <c:pt idx="0">
                  <c:v>Days to start point</c:v>
                </c:pt>
              </c:strCache>
            </c:strRef>
          </c:tx>
          <c:spPr>
            <a:solidFill>
              <a:srgbClr val="3399FF">
                <a:alpha val="75000"/>
              </a:srgbClr>
            </a:solidFill>
            <a:ln>
              <a:noFill/>
            </a:ln>
            <a:effectLst/>
          </c:spPr>
          <c:invertIfNegative val="0"/>
          <c:cat>
            <c:numRef>
              <c:f>'Data Capture'!$A$6:$A$15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Capture'!$B$6:$B$15</c:f>
              <c:numCache>
                <c:formatCode>General</c:formatCode>
                <c:ptCount val="10"/>
                <c:pt idx="0">
                  <c:v>7</c:v>
                </c:pt>
                <c:pt idx="1">
                  <c:v>14</c:v>
                </c:pt>
                <c:pt idx="2">
                  <c:v>9</c:v>
                </c:pt>
                <c:pt idx="3">
                  <c:v>49</c:v>
                </c:pt>
                <c:pt idx="4">
                  <c:v>27</c:v>
                </c:pt>
                <c:pt idx="5">
                  <c:v>14</c:v>
                </c:pt>
                <c:pt idx="6">
                  <c:v>42</c:v>
                </c:pt>
                <c:pt idx="7">
                  <c:v>46</c:v>
                </c:pt>
                <c:pt idx="8">
                  <c:v>10</c:v>
                </c:pt>
                <c:pt idx="9">
                  <c:v>26</c:v>
                </c:pt>
              </c:numCache>
            </c:numRef>
          </c:val>
          <c:extLst>
            <c:ext xmlns:c16="http://schemas.microsoft.com/office/drawing/2014/chart" uri="{C3380CC4-5D6E-409C-BE32-E72D297353CC}">
              <c16:uniqueId val="{00000000-BFC6-4855-9BBE-2CB66D2D9790}"/>
            </c:ext>
          </c:extLst>
        </c:ser>
        <c:ser>
          <c:idx val="1"/>
          <c:order val="1"/>
          <c:tx>
            <c:strRef>
              <c:f>'Data Capture'!$C$5</c:f>
              <c:strCache>
                <c:ptCount val="1"/>
                <c:pt idx="0">
                  <c:v>[Days to touch point 1]</c:v>
                </c:pt>
              </c:strCache>
            </c:strRef>
          </c:tx>
          <c:spPr>
            <a:solidFill>
              <a:schemeClr val="accent2"/>
            </a:solidFill>
            <a:ln>
              <a:noFill/>
            </a:ln>
            <a:effectLst/>
          </c:spPr>
          <c:invertIfNegative val="0"/>
          <c:cat>
            <c:numRef>
              <c:f>'Data Capture'!$A$6:$A$15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Capture'!$B$29:$B$38</c:f>
              <c:numCache>
                <c:formatCode>General</c:formatCode>
                <c:ptCount val="10"/>
                <c:pt idx="0">
                  <c:v>10</c:v>
                </c:pt>
                <c:pt idx="1">
                  <c:v>0</c:v>
                </c:pt>
                <c:pt idx="2">
                  <c:v>9</c:v>
                </c:pt>
                <c:pt idx="3">
                  <c:v>-5</c:v>
                </c:pt>
                <c:pt idx="4">
                  <c:v>2</c:v>
                </c:pt>
                <c:pt idx="5">
                  <c:v>2</c:v>
                </c:pt>
                <c:pt idx="6">
                  <c:v>6</c:v>
                </c:pt>
                <c:pt idx="7">
                  <c:v>0</c:v>
                </c:pt>
                <c:pt idx="8">
                  <c:v>5</c:v>
                </c:pt>
                <c:pt idx="9">
                  <c:v>4</c:v>
                </c:pt>
              </c:numCache>
            </c:numRef>
          </c:val>
          <c:extLst>
            <c:ext xmlns:c16="http://schemas.microsoft.com/office/drawing/2014/chart" uri="{C3380CC4-5D6E-409C-BE32-E72D297353CC}">
              <c16:uniqueId val="{00000001-BFC6-4855-9BBE-2CB66D2D9790}"/>
            </c:ext>
          </c:extLst>
        </c:ser>
        <c:ser>
          <c:idx val="2"/>
          <c:order val="2"/>
          <c:tx>
            <c:strRef>
              <c:f>'Data Capture'!$D$5</c:f>
              <c:strCache>
                <c:ptCount val="1"/>
                <c:pt idx="0">
                  <c:v>[Days to touch point 2]</c:v>
                </c:pt>
              </c:strCache>
            </c:strRef>
          </c:tx>
          <c:spPr>
            <a:solidFill>
              <a:schemeClr val="accent6"/>
            </a:solidFill>
            <a:ln>
              <a:noFill/>
            </a:ln>
            <a:effectLst/>
          </c:spPr>
          <c:invertIfNegative val="0"/>
          <c:cat>
            <c:numRef>
              <c:f>'Data Capture'!$A$6:$A$15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Capture'!$C$29:$C$38</c:f>
              <c:numCache>
                <c:formatCode>General</c:formatCode>
                <c:ptCount val="10"/>
                <c:pt idx="0">
                  <c:v>0</c:v>
                </c:pt>
                <c:pt idx="1">
                  <c:v>13</c:v>
                </c:pt>
                <c:pt idx="2">
                  <c:v>10</c:v>
                </c:pt>
                <c:pt idx="3">
                  <c:v>25</c:v>
                </c:pt>
                <c:pt idx="4">
                  <c:v>8</c:v>
                </c:pt>
                <c:pt idx="5">
                  <c:v>9</c:v>
                </c:pt>
                <c:pt idx="6">
                  <c:v>1</c:v>
                </c:pt>
                <c:pt idx="7">
                  <c:v>9</c:v>
                </c:pt>
                <c:pt idx="8">
                  <c:v>7</c:v>
                </c:pt>
                <c:pt idx="9">
                  <c:v>12</c:v>
                </c:pt>
              </c:numCache>
            </c:numRef>
          </c:val>
          <c:extLst>
            <c:ext xmlns:c16="http://schemas.microsoft.com/office/drawing/2014/chart" uri="{C3380CC4-5D6E-409C-BE32-E72D297353CC}">
              <c16:uniqueId val="{00000002-BFC6-4855-9BBE-2CB66D2D9790}"/>
            </c:ext>
          </c:extLst>
        </c:ser>
        <c:ser>
          <c:idx val="3"/>
          <c:order val="3"/>
          <c:tx>
            <c:strRef>
              <c:f>'Data Capture'!$E$5</c:f>
              <c:strCache>
                <c:ptCount val="1"/>
                <c:pt idx="0">
                  <c:v>[Days to touch point 3]</c:v>
                </c:pt>
              </c:strCache>
            </c:strRef>
          </c:tx>
          <c:spPr>
            <a:solidFill>
              <a:schemeClr val="accent2">
                <a:lumMod val="75000"/>
              </a:schemeClr>
            </a:solidFill>
            <a:ln>
              <a:noFill/>
            </a:ln>
            <a:effectLst/>
          </c:spPr>
          <c:invertIfNegative val="0"/>
          <c:cat>
            <c:numRef>
              <c:f>'Data Capture'!$A$6:$A$15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Capture'!$D$29:$D$38</c:f>
              <c:numCache>
                <c:formatCode>General</c:formatCode>
                <c:ptCount val="10"/>
                <c:pt idx="0">
                  <c:v>5</c:v>
                </c:pt>
                <c:pt idx="1">
                  <c:v>0</c:v>
                </c:pt>
                <c:pt idx="2">
                  <c:v>0</c:v>
                </c:pt>
                <c:pt idx="3">
                  <c:v>3</c:v>
                </c:pt>
                <c:pt idx="4">
                  <c:v>4</c:v>
                </c:pt>
                <c:pt idx="5">
                  <c:v>1</c:v>
                </c:pt>
                <c:pt idx="6">
                  <c:v>5</c:v>
                </c:pt>
                <c:pt idx="7">
                  <c:v>5</c:v>
                </c:pt>
                <c:pt idx="8">
                  <c:v>3</c:v>
                </c:pt>
                <c:pt idx="9">
                  <c:v>3</c:v>
                </c:pt>
              </c:numCache>
            </c:numRef>
          </c:val>
          <c:extLst>
            <c:ext xmlns:c16="http://schemas.microsoft.com/office/drawing/2014/chart" uri="{C3380CC4-5D6E-409C-BE32-E72D297353CC}">
              <c16:uniqueId val="{00000003-BFC6-4855-9BBE-2CB66D2D9790}"/>
            </c:ext>
          </c:extLst>
        </c:ser>
        <c:ser>
          <c:idx val="4"/>
          <c:order val="4"/>
          <c:tx>
            <c:strRef>
              <c:f>'Data Capture'!$F$5</c:f>
              <c:strCache>
                <c:ptCount val="1"/>
                <c:pt idx="0">
                  <c:v>[Days to touch point 4]</c:v>
                </c:pt>
              </c:strCache>
            </c:strRef>
          </c:tx>
          <c:spPr>
            <a:solidFill>
              <a:srgbClr val="FF00FF">
                <a:alpha val="57000"/>
              </a:srgbClr>
            </a:solidFill>
            <a:ln>
              <a:noFill/>
            </a:ln>
            <a:effectLst/>
          </c:spPr>
          <c:invertIfNegative val="0"/>
          <c:cat>
            <c:numRef>
              <c:f>'Data Capture'!$A$6:$A$15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Capture'!$E$29:$E$38</c:f>
              <c:numCache>
                <c:formatCode>General</c:formatCode>
                <c:ptCount val="10"/>
                <c:pt idx="0">
                  <c:v>16</c:v>
                </c:pt>
                <c:pt idx="1">
                  <c:v>18</c:v>
                </c:pt>
                <c:pt idx="2">
                  <c:v>39</c:v>
                </c:pt>
                <c:pt idx="3">
                  <c:v>24</c:v>
                </c:pt>
                <c:pt idx="4">
                  <c:v>16</c:v>
                </c:pt>
                <c:pt idx="5">
                  <c:v>32</c:v>
                </c:pt>
                <c:pt idx="6">
                  <c:v>6</c:v>
                </c:pt>
                <c:pt idx="7">
                  <c:v>0</c:v>
                </c:pt>
                <c:pt idx="8">
                  <c:v>19</c:v>
                </c:pt>
                <c:pt idx="9">
                  <c:v>26</c:v>
                </c:pt>
              </c:numCache>
            </c:numRef>
          </c:val>
          <c:extLst>
            <c:ext xmlns:c16="http://schemas.microsoft.com/office/drawing/2014/chart" uri="{C3380CC4-5D6E-409C-BE32-E72D297353CC}">
              <c16:uniqueId val="{00000004-BFC6-4855-9BBE-2CB66D2D9790}"/>
            </c:ext>
          </c:extLst>
        </c:ser>
        <c:ser>
          <c:idx val="5"/>
          <c:order val="5"/>
          <c:tx>
            <c:strRef>
              <c:f>'Data Capture'!$G$5</c:f>
              <c:strCache>
                <c:ptCount val="1"/>
                <c:pt idx="0">
                  <c:v>[Days to touch point 5]</c:v>
                </c:pt>
              </c:strCache>
            </c:strRef>
          </c:tx>
          <c:spPr>
            <a:solidFill>
              <a:schemeClr val="accent2">
                <a:lumMod val="50000"/>
                <a:alpha val="75000"/>
              </a:schemeClr>
            </a:solidFill>
            <a:ln>
              <a:noFill/>
            </a:ln>
            <a:effectLst/>
          </c:spPr>
          <c:invertIfNegative val="0"/>
          <c:cat>
            <c:numRef>
              <c:f>'Data Capture'!$A$6:$A$15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Capture'!$F$29:$F$38</c:f>
              <c:numCache>
                <c:formatCode>General</c:formatCode>
                <c:ptCount val="10"/>
                <c:pt idx="0">
                  <c:v>13</c:v>
                </c:pt>
                <c:pt idx="1">
                  <c:v>19</c:v>
                </c:pt>
                <c:pt idx="2">
                  <c:v>13</c:v>
                </c:pt>
                <c:pt idx="3">
                  <c:v>13</c:v>
                </c:pt>
                <c:pt idx="4">
                  <c:v>12</c:v>
                </c:pt>
                <c:pt idx="5">
                  <c:v>22</c:v>
                </c:pt>
                <c:pt idx="6">
                  <c:v>19</c:v>
                </c:pt>
                <c:pt idx="7">
                  <c:v>49</c:v>
                </c:pt>
                <c:pt idx="8">
                  <c:v>11</c:v>
                </c:pt>
                <c:pt idx="9">
                  <c:v>19</c:v>
                </c:pt>
              </c:numCache>
            </c:numRef>
          </c:val>
          <c:extLst>
            <c:ext xmlns:c16="http://schemas.microsoft.com/office/drawing/2014/chart" uri="{C3380CC4-5D6E-409C-BE32-E72D297353CC}">
              <c16:uniqueId val="{00000005-BFC6-4855-9BBE-2CB66D2D9790}"/>
            </c:ext>
          </c:extLst>
        </c:ser>
        <c:ser>
          <c:idx val="6"/>
          <c:order val="6"/>
          <c:tx>
            <c:strRef>
              <c:f>'Data Capture'!$H$5</c:f>
              <c:strCache>
                <c:ptCount val="1"/>
                <c:pt idx="0">
                  <c:v>[Days to touch point 6]</c:v>
                </c:pt>
              </c:strCache>
            </c:strRef>
          </c:tx>
          <c:spPr>
            <a:solidFill>
              <a:schemeClr val="accent5">
                <a:alpha val="91000"/>
              </a:schemeClr>
            </a:solidFill>
            <a:ln>
              <a:noFill/>
            </a:ln>
            <a:effectLst/>
          </c:spPr>
          <c:invertIfNegative val="0"/>
          <c:cat>
            <c:numRef>
              <c:f>'Data Capture'!$A$6:$A$15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Capture'!$G$29:$G$38</c:f>
              <c:numCache>
                <c:formatCode>General</c:formatCode>
                <c:ptCount val="10"/>
                <c:pt idx="0">
                  <c:v>1</c:v>
                </c:pt>
                <c:pt idx="1">
                  <c:v>2</c:v>
                </c:pt>
                <c:pt idx="2">
                  <c:v>3</c:v>
                </c:pt>
                <c:pt idx="3">
                  <c:v>2</c:v>
                </c:pt>
                <c:pt idx="4">
                  <c:v>0</c:v>
                </c:pt>
                <c:pt idx="5">
                  <c:v>1</c:v>
                </c:pt>
                <c:pt idx="6">
                  <c:v>1</c:v>
                </c:pt>
                <c:pt idx="7">
                  <c:v>1</c:v>
                </c:pt>
                <c:pt idx="8">
                  <c:v>4</c:v>
                </c:pt>
                <c:pt idx="9">
                  <c:v>1</c:v>
                </c:pt>
              </c:numCache>
            </c:numRef>
          </c:val>
          <c:extLst>
            <c:ext xmlns:c16="http://schemas.microsoft.com/office/drawing/2014/chart" uri="{C3380CC4-5D6E-409C-BE32-E72D297353CC}">
              <c16:uniqueId val="{00000006-BFC6-4855-9BBE-2CB66D2D9790}"/>
            </c:ext>
          </c:extLst>
        </c:ser>
        <c:ser>
          <c:idx val="7"/>
          <c:order val="7"/>
          <c:tx>
            <c:strRef>
              <c:f>'Data Capture'!$I$5</c:f>
              <c:strCache>
                <c:ptCount val="1"/>
                <c:pt idx="0">
                  <c:v>[Days to touch point 7]</c:v>
                </c:pt>
              </c:strCache>
            </c:strRef>
          </c:tx>
          <c:spPr>
            <a:solidFill>
              <a:schemeClr val="accent6">
                <a:lumMod val="75000"/>
                <a:alpha val="93000"/>
              </a:schemeClr>
            </a:solidFill>
            <a:ln>
              <a:noFill/>
            </a:ln>
            <a:effectLst/>
          </c:spPr>
          <c:invertIfNegative val="0"/>
          <c:cat>
            <c:numRef>
              <c:f>'Data Capture'!$A$6:$A$15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Capture'!$H$29:$H$38</c:f>
              <c:numCache>
                <c:formatCode>General</c:formatCode>
                <c:ptCount val="10"/>
                <c:pt idx="0">
                  <c:v>2</c:v>
                </c:pt>
                <c:pt idx="1">
                  <c:v>0</c:v>
                </c:pt>
                <c:pt idx="2">
                  <c:v>2</c:v>
                </c:pt>
                <c:pt idx="3">
                  <c:v>3</c:v>
                </c:pt>
                <c:pt idx="4">
                  <c:v>5</c:v>
                </c:pt>
                <c:pt idx="5">
                  <c:v>9</c:v>
                </c:pt>
                <c:pt idx="6">
                  <c:v>2</c:v>
                </c:pt>
                <c:pt idx="7">
                  <c:v>12</c:v>
                </c:pt>
                <c:pt idx="8">
                  <c:v>0</c:v>
                </c:pt>
                <c:pt idx="9">
                  <c:v>11</c:v>
                </c:pt>
              </c:numCache>
            </c:numRef>
          </c:val>
          <c:extLst>
            <c:ext xmlns:c16="http://schemas.microsoft.com/office/drawing/2014/chart" uri="{C3380CC4-5D6E-409C-BE32-E72D297353CC}">
              <c16:uniqueId val="{00000007-BFC6-4855-9BBE-2CB66D2D9790}"/>
            </c:ext>
          </c:extLst>
        </c:ser>
        <c:ser>
          <c:idx val="8"/>
          <c:order val="8"/>
          <c:tx>
            <c:strRef>
              <c:f>'Data Capture'!$J$5</c:f>
              <c:strCache>
                <c:ptCount val="1"/>
                <c:pt idx="0">
                  <c:v>[Days to touch point 8]</c:v>
                </c:pt>
              </c:strCache>
            </c:strRef>
          </c:tx>
          <c:spPr>
            <a:solidFill>
              <a:schemeClr val="bg1">
                <a:lumMod val="65000"/>
              </a:schemeClr>
            </a:solidFill>
            <a:ln>
              <a:noFill/>
            </a:ln>
            <a:effectLst/>
          </c:spPr>
          <c:invertIfNegative val="0"/>
          <c:cat>
            <c:numRef>
              <c:f>'Data Capture'!$A$6:$A$15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Capture'!$I$29:$I$38</c:f>
              <c:numCache>
                <c:formatCode>General</c:formatCode>
                <c:ptCount val="10"/>
                <c:pt idx="0">
                  <c:v>6</c:v>
                </c:pt>
                <c:pt idx="1">
                  <c:v>0</c:v>
                </c:pt>
                <c:pt idx="2">
                  <c:v>17</c:v>
                </c:pt>
                <c:pt idx="3">
                  <c:v>0</c:v>
                </c:pt>
                <c:pt idx="4">
                  <c:v>21</c:v>
                </c:pt>
                <c:pt idx="5">
                  <c:v>11</c:v>
                </c:pt>
                <c:pt idx="6">
                  <c:v>9</c:v>
                </c:pt>
                <c:pt idx="7">
                  <c:v>4</c:v>
                </c:pt>
                <c:pt idx="8">
                  <c:v>9</c:v>
                </c:pt>
                <c:pt idx="9">
                  <c:v>10</c:v>
                </c:pt>
              </c:numCache>
            </c:numRef>
          </c:val>
          <c:extLst>
            <c:ext xmlns:c16="http://schemas.microsoft.com/office/drawing/2014/chart" uri="{C3380CC4-5D6E-409C-BE32-E72D297353CC}">
              <c16:uniqueId val="{00000008-BFC6-4855-9BBE-2CB66D2D9790}"/>
            </c:ext>
          </c:extLst>
        </c:ser>
        <c:ser>
          <c:idx val="9"/>
          <c:order val="9"/>
          <c:tx>
            <c:strRef>
              <c:f>'Data Capture'!$K$5</c:f>
              <c:strCache>
                <c:ptCount val="1"/>
                <c:pt idx="0">
                  <c:v>[Days to touch point 9]</c:v>
                </c:pt>
              </c:strCache>
            </c:strRef>
          </c:tx>
          <c:spPr>
            <a:solidFill>
              <a:srgbClr val="7030A0">
                <a:alpha val="66000"/>
              </a:srgbClr>
            </a:solidFill>
            <a:ln>
              <a:noFill/>
            </a:ln>
            <a:effectLst/>
          </c:spPr>
          <c:invertIfNegative val="0"/>
          <c:cat>
            <c:numRef>
              <c:f>'Data Capture'!$A$6:$A$15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Capture'!$J$29:$J$38</c:f>
              <c:numCache>
                <c:formatCode>General</c:formatCode>
                <c:ptCount val="10"/>
                <c:pt idx="0">
                  <c:v>40</c:v>
                </c:pt>
                <c:pt idx="1">
                  <c:v>47</c:v>
                </c:pt>
                <c:pt idx="2">
                  <c:v>34</c:v>
                </c:pt>
                <c:pt idx="3">
                  <c:v>24</c:v>
                </c:pt>
                <c:pt idx="4">
                  <c:v>7</c:v>
                </c:pt>
                <c:pt idx="5">
                  <c:v>2</c:v>
                </c:pt>
                <c:pt idx="6">
                  <c:v>25</c:v>
                </c:pt>
                <c:pt idx="7">
                  <c:v>39</c:v>
                </c:pt>
                <c:pt idx="8">
                  <c:v>11</c:v>
                </c:pt>
                <c:pt idx="9">
                  <c:v>6</c:v>
                </c:pt>
              </c:numCache>
            </c:numRef>
          </c:val>
          <c:extLst>
            <c:ext xmlns:c16="http://schemas.microsoft.com/office/drawing/2014/chart" uri="{C3380CC4-5D6E-409C-BE32-E72D297353CC}">
              <c16:uniqueId val="{00000009-BFC6-4855-9BBE-2CB66D2D9790}"/>
            </c:ext>
          </c:extLst>
        </c:ser>
        <c:ser>
          <c:idx val="10"/>
          <c:order val="10"/>
          <c:tx>
            <c:strRef>
              <c:f>'Data Capture'!$L$5</c:f>
              <c:strCache>
                <c:ptCount val="1"/>
                <c:pt idx="0">
                  <c:v>[Days to touch point 10]</c:v>
                </c:pt>
              </c:strCache>
            </c:strRef>
          </c:tx>
          <c:spPr>
            <a:solidFill>
              <a:schemeClr val="accent4">
                <a:alpha val="64000"/>
              </a:schemeClr>
            </a:solidFill>
            <a:ln>
              <a:noFill/>
            </a:ln>
            <a:effectLst/>
          </c:spPr>
          <c:invertIfNegative val="0"/>
          <c:cat>
            <c:numRef>
              <c:f>'Data Capture'!$A$6:$A$15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Capture'!$K$29:$K$38</c:f>
              <c:numCache>
                <c:formatCode>General</c:formatCode>
                <c:ptCount val="10"/>
                <c:pt idx="0">
                  <c:v>2</c:v>
                </c:pt>
                <c:pt idx="1">
                  <c:v>2</c:v>
                </c:pt>
                <c:pt idx="2">
                  <c:v>2</c:v>
                </c:pt>
                <c:pt idx="3">
                  <c:v>17</c:v>
                </c:pt>
                <c:pt idx="4">
                  <c:v>1</c:v>
                </c:pt>
                <c:pt idx="5">
                  <c:v>2</c:v>
                </c:pt>
                <c:pt idx="6">
                  <c:v>1</c:v>
                </c:pt>
                <c:pt idx="7">
                  <c:v>1</c:v>
                </c:pt>
                <c:pt idx="8">
                  <c:v>1</c:v>
                </c:pt>
                <c:pt idx="9">
                  <c:v>1</c:v>
                </c:pt>
              </c:numCache>
            </c:numRef>
          </c:val>
          <c:extLst>
            <c:ext xmlns:c16="http://schemas.microsoft.com/office/drawing/2014/chart" uri="{C3380CC4-5D6E-409C-BE32-E72D297353CC}">
              <c16:uniqueId val="{0000000A-BFC6-4855-9BBE-2CB66D2D9790}"/>
            </c:ext>
          </c:extLst>
        </c:ser>
        <c:dLbls>
          <c:showLegendKey val="0"/>
          <c:showVal val="0"/>
          <c:showCatName val="0"/>
          <c:showSerName val="0"/>
          <c:showPercent val="0"/>
          <c:showBubbleSize val="0"/>
        </c:dLbls>
        <c:gapWidth val="50"/>
        <c:overlap val="100"/>
        <c:axId val="540482768"/>
        <c:axId val="540477520"/>
      </c:barChart>
      <c:catAx>
        <c:axId val="540482768"/>
        <c:scaling>
          <c:orientation val="minMax"/>
        </c:scaling>
        <c:delete val="0"/>
        <c:axPos val="l"/>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b="1"/>
                  <a:t>Patient</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0477520"/>
        <c:crosses val="autoZero"/>
        <c:auto val="1"/>
        <c:lblAlgn val="ctr"/>
        <c:lblOffset val="100"/>
        <c:noMultiLvlLbl val="1"/>
      </c:catAx>
      <c:valAx>
        <c:axId val="540477520"/>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b="1"/>
                  <a:t>No. of Days</a:t>
                </a:r>
              </a:p>
            </c:rich>
          </c:tx>
          <c:layout>
            <c:manualLayout>
              <c:xMode val="edge"/>
              <c:yMode val="edge"/>
              <c:x val="0.46641911706231665"/>
              <c:y val="0.84393975823236578"/>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0482768"/>
        <c:crosses val="autoZero"/>
        <c:crossBetween val="between"/>
      </c:valAx>
      <c:spPr>
        <a:noFill/>
        <a:ln w="25400">
          <a:noFill/>
        </a:ln>
        <a:effectLst/>
      </c:spPr>
    </c:plotArea>
    <c:legend>
      <c:legendPos val="b"/>
      <c:layout>
        <c:manualLayout>
          <c:xMode val="edge"/>
          <c:yMode val="edge"/>
          <c:x val="2.8853238617953501E-2"/>
          <c:y val="0.88622713158376243"/>
          <c:w val="0.93171498478964576"/>
          <c:h val="0.1137728684162377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sheetPr/>
  <sheetViews>
    <sheetView zoomScale="11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1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342899</xdr:colOff>
      <xdr:row>12</xdr:row>
      <xdr:rowOff>66675</xdr:rowOff>
    </xdr:from>
    <xdr:to>
      <xdr:col>0</xdr:col>
      <xdr:colOff>1962150</xdr:colOff>
      <xdr:row>12</xdr:row>
      <xdr:rowOff>2491268</xdr:rowOff>
    </xdr:to>
    <xdr:pic>
      <xdr:nvPicPr>
        <xdr:cNvPr id="5" name="Picture 4"/>
        <xdr:cNvPicPr>
          <a:picLocks noChangeAspect="1"/>
        </xdr:cNvPicPr>
      </xdr:nvPicPr>
      <xdr:blipFill rotWithShape="1">
        <a:blip xmlns:r="http://schemas.openxmlformats.org/officeDocument/2006/relationships" r:embed="rId1"/>
        <a:srcRect l="4286" t="6308" r="5714" b="4441"/>
        <a:stretch/>
      </xdr:blipFill>
      <xdr:spPr>
        <a:xfrm>
          <a:off x="342899" y="6896100"/>
          <a:ext cx="1619251" cy="2424593"/>
        </a:xfrm>
        <a:prstGeom prst="rect">
          <a:avLst/>
        </a:prstGeom>
      </xdr:spPr>
    </xdr:pic>
    <xdr:clientData/>
  </xdr:twoCellAnchor>
  <xdr:twoCellAnchor editAs="oneCell">
    <xdr:from>
      <xdr:col>0</xdr:col>
      <xdr:colOff>0</xdr:colOff>
      <xdr:row>11</xdr:row>
      <xdr:rowOff>190500</xdr:rowOff>
    </xdr:from>
    <xdr:to>
      <xdr:col>0</xdr:col>
      <xdr:colOff>2571429</xdr:colOff>
      <xdr:row>11</xdr:row>
      <xdr:rowOff>552405</xdr:rowOff>
    </xdr:to>
    <xdr:pic>
      <xdr:nvPicPr>
        <xdr:cNvPr id="6" name="Picture 5"/>
        <xdr:cNvPicPr>
          <a:picLocks noChangeAspect="1"/>
        </xdr:cNvPicPr>
      </xdr:nvPicPr>
      <xdr:blipFill>
        <a:blip xmlns:r="http://schemas.openxmlformats.org/officeDocument/2006/relationships" r:embed="rId2"/>
        <a:stretch>
          <a:fillRect/>
        </a:stretch>
      </xdr:blipFill>
      <xdr:spPr>
        <a:xfrm>
          <a:off x="0" y="6257925"/>
          <a:ext cx="2571429" cy="361905"/>
        </a:xfrm>
        <a:prstGeom prst="rect">
          <a:avLst/>
        </a:prstGeom>
      </xdr:spPr>
    </xdr:pic>
    <xdr:clientData/>
  </xdr:twoCellAnchor>
  <xdr:twoCellAnchor editAs="oneCell">
    <xdr:from>
      <xdr:col>0</xdr:col>
      <xdr:colOff>38101</xdr:colOff>
      <xdr:row>6</xdr:row>
      <xdr:rowOff>95250</xdr:rowOff>
    </xdr:from>
    <xdr:to>
      <xdr:col>0</xdr:col>
      <xdr:colOff>5541647</xdr:colOff>
      <xdr:row>7</xdr:row>
      <xdr:rowOff>47625</xdr:rowOff>
    </xdr:to>
    <xdr:pic>
      <xdr:nvPicPr>
        <xdr:cNvPr id="3" name="Picture 2"/>
        <xdr:cNvPicPr>
          <a:picLocks noChangeAspect="1"/>
        </xdr:cNvPicPr>
      </xdr:nvPicPr>
      <xdr:blipFill>
        <a:blip xmlns:r="http://schemas.openxmlformats.org/officeDocument/2006/relationships" r:embed="rId3"/>
        <a:stretch>
          <a:fillRect/>
        </a:stretch>
      </xdr:blipFill>
      <xdr:spPr>
        <a:xfrm>
          <a:off x="38101" y="2028825"/>
          <a:ext cx="5503546" cy="3057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xdr:colOff>
      <xdr:row>4</xdr:row>
      <xdr:rowOff>33772</xdr:rowOff>
    </xdr:from>
    <xdr:to>
      <xdr:col>0</xdr:col>
      <xdr:colOff>1304925</xdr:colOff>
      <xdr:row>5</xdr:row>
      <xdr:rowOff>304800</xdr:rowOff>
    </xdr:to>
    <xdr:pic>
      <xdr:nvPicPr>
        <xdr:cNvPr id="3" name="Picture 2" descr="Filtering charts in Excel - Microsoft 365 Blo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935" r="18875" b="69651"/>
        <a:stretch/>
      </xdr:blipFill>
      <xdr:spPr bwMode="auto">
        <a:xfrm>
          <a:off x="371475" y="1700647"/>
          <a:ext cx="933450" cy="842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8910" cy="604878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0.81563</cdr:x>
      <cdr:y>0.03613</cdr:y>
    </cdr:from>
    <cdr:to>
      <cdr:x>0.98992</cdr:x>
      <cdr:y>0.43684</cdr:y>
    </cdr:to>
    <cdr:pic>
      <cdr:nvPicPr>
        <cdr:cNvPr id="2" name="Picture 1"/>
        <cdr:cNvPicPr>
          <a:picLocks xmlns:a="http://schemas.openxmlformats.org/drawingml/2006/main" noChangeAspect="1"/>
        </cdr:cNvPicPr>
      </cdr:nvPicPr>
      <cdr:blipFill rotWithShape="1">
        <a:blip xmlns:a="http://schemas.openxmlformats.org/drawingml/2006/main" xmlns:r="http://schemas.openxmlformats.org/officeDocument/2006/relationships" r:embed="rId1"/>
        <a:srcRect xmlns:a="http://schemas.openxmlformats.org/drawingml/2006/main" l="4286" t="6308" r="5714" b="4441"/>
        <a:stretch xmlns:a="http://schemas.openxmlformats.org/drawingml/2006/main"/>
      </cdr:blipFill>
      <cdr:spPr>
        <a:xfrm xmlns:a="http://schemas.openxmlformats.org/drawingml/2006/main">
          <a:off x="7577839" y="218607"/>
          <a:ext cx="1619251" cy="2424593"/>
        </a:xfrm>
        <a:prstGeom xmlns:a="http://schemas.openxmlformats.org/drawingml/2006/main" prst="rect">
          <a:avLst/>
        </a:prstGeom>
      </cdr:spPr>
    </cdr:pic>
  </cdr:relSizeAnchor>
</c:userShapes>
</file>

<file path=xl/drawings/drawing5.xml><?xml version="1.0" encoding="utf-8"?>
<xdr:wsDr xmlns:xdr="http://schemas.openxmlformats.org/drawingml/2006/spreadsheetDrawing" xmlns:a="http://schemas.openxmlformats.org/drawingml/2006/main">
  <xdr:absoluteAnchor>
    <xdr:pos x="0" y="0"/>
    <xdr:ext cx="9288910" cy="604878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cdr:y>
    </cdr:from>
    <cdr:to>
      <cdr:x>0.32274</cdr:x>
      <cdr:y>0.06377</cdr:y>
    </cdr:to>
    <cdr:sp macro="" textlink="'Data Capture'!$C$3:$E$3">
      <cdr:nvSpPr>
        <cdr:cNvPr id="2" name="TextBox 1"/>
        <cdr:cNvSpPr txBox="1"/>
      </cdr:nvSpPr>
      <cdr:spPr>
        <a:xfrm xmlns:a="http://schemas.openxmlformats.org/drawingml/2006/main">
          <a:off x="0" y="0"/>
          <a:ext cx="2999087" cy="3861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365E5E7E-2D25-4A9D-AAC6-98F5C8D6AB97}" type="TxLink">
            <a:rPr lang="en-US" sz="1200" b="0" i="0" u="none" strike="noStrike">
              <a:solidFill>
                <a:srgbClr val="000000"/>
              </a:solidFill>
              <a:latin typeface="Calibri"/>
              <a:cs typeface="Calibri"/>
            </a:rPr>
            <a:pPr/>
            <a:t>Made up service at NHS Somewhere</a:t>
          </a:fld>
          <a:endParaRPr lang="en-GB" sz="12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200025</xdr:colOff>
      <xdr:row>1</xdr:row>
      <xdr:rowOff>19050</xdr:rowOff>
    </xdr:from>
    <xdr:to>
      <xdr:col>16</xdr:col>
      <xdr:colOff>76200</xdr:colOff>
      <xdr:row>10</xdr:row>
      <xdr:rowOff>152400</xdr:rowOff>
    </xdr:to>
    <xdr:sp macro="" textlink="">
      <xdr:nvSpPr>
        <xdr:cNvPr id="2" name="TextBox 1"/>
        <xdr:cNvSpPr txBox="1"/>
      </xdr:nvSpPr>
      <xdr:spPr>
        <a:xfrm>
          <a:off x="200025" y="209550"/>
          <a:ext cx="9629775" cy="1847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a:solidFill>
                <a:schemeClr val="dk1"/>
              </a:solidFill>
              <a:effectLst/>
              <a:latin typeface="+mn-lt"/>
              <a:ea typeface="+mn-ea"/>
              <a:cs typeface="+mn-cs"/>
            </a:rPr>
            <a:t>This is a working draft developed prior to COVID-19 and has not yet been fully tested. If you wish to test this tool and would like to discuss its use please contact</a:t>
          </a:r>
        </a:p>
        <a:p>
          <a:r>
            <a:rPr lang="en-GB" sz="2000" u="sng">
              <a:solidFill>
                <a:schemeClr val="dk1"/>
              </a:solidFill>
              <a:effectLst/>
              <a:latin typeface="+mn-lt"/>
              <a:ea typeface="+mn-ea"/>
              <a:cs typeface="+mn-cs"/>
              <a:hlinkClick xmlns:r="http://schemas.openxmlformats.org/officeDocument/2006/relationships" r:id=""/>
            </a:rPr>
            <a:t>hcis.access-qi@nhs.net</a:t>
          </a:r>
          <a:r>
            <a:rPr lang="en-GB" sz="2000">
              <a:solidFill>
                <a:schemeClr val="dk1"/>
              </a:solidFill>
              <a:effectLst/>
              <a:latin typeface="+mn-lt"/>
              <a:ea typeface="+mn-ea"/>
              <a:cs typeface="+mn-cs"/>
            </a:rPr>
            <a:t>. </a:t>
          </a:r>
        </a:p>
        <a:p>
          <a:r>
            <a:rPr lang="en-GB" sz="2000">
              <a:solidFill>
                <a:schemeClr val="dk1"/>
              </a:solidFill>
              <a:effectLst/>
              <a:latin typeface="+mn-lt"/>
              <a:ea typeface="+mn-ea"/>
              <a:cs typeface="+mn-cs"/>
            </a:rPr>
            <a:t> </a:t>
          </a:r>
        </a:p>
        <a:p>
          <a:r>
            <a:rPr lang="en-GB" sz="2000">
              <a:solidFill>
                <a:schemeClr val="dk1"/>
              </a:solidFill>
              <a:effectLst/>
              <a:latin typeface="+mn-lt"/>
              <a:ea typeface="+mn-ea"/>
              <a:cs typeface="+mn-cs"/>
            </a:rPr>
            <a:t>If you wish to provide any immediate feedback on this tool, please click </a:t>
          </a:r>
          <a:r>
            <a:rPr lang="en-GB" sz="2000" u="sng">
              <a:solidFill>
                <a:schemeClr val="dk1"/>
              </a:solidFill>
              <a:effectLst/>
              <a:latin typeface="+mn-lt"/>
              <a:ea typeface="+mn-ea"/>
              <a:cs typeface="+mn-cs"/>
              <a:hlinkClick xmlns:r="http://schemas.openxmlformats.org/officeDocument/2006/relationships" r:id=""/>
            </a:rPr>
            <a:t>here</a:t>
          </a:r>
          <a:r>
            <a:rPr lang="en-GB" sz="2000">
              <a:solidFill>
                <a:schemeClr val="dk1"/>
              </a:solidFill>
              <a:effectLst/>
              <a:latin typeface="+mn-lt"/>
              <a:ea typeface="+mn-ea"/>
              <a:cs typeface="+mn-cs"/>
            </a:rPr>
            <a:t>. </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mprovement.nhs.uk/resources/mapping-last-10-patient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abSelected="1" workbookViewId="0">
      <selection activeCell="E13" sqref="E13"/>
    </sheetView>
  </sheetViews>
  <sheetFormatPr defaultRowHeight="15" x14ac:dyDescent="0.25"/>
  <cols>
    <col min="1" max="1" width="84.28515625" style="4" customWidth="1"/>
    <col min="2" max="16384" width="9.140625" style="4"/>
  </cols>
  <sheetData>
    <row r="1" spans="1:1" ht="20.25" thickBot="1" x14ac:dyDescent="0.35">
      <c r="A1" s="3" t="s">
        <v>39</v>
      </c>
    </row>
    <row r="2" spans="1:1" ht="15.75" thickTop="1" x14ac:dyDescent="0.25">
      <c r="A2" s="4" t="s">
        <v>42</v>
      </c>
    </row>
    <row r="3" spans="1:1" ht="20.25" thickBot="1" x14ac:dyDescent="0.35">
      <c r="A3" s="3" t="s">
        <v>38</v>
      </c>
    </row>
    <row r="4" spans="1:1" ht="60.75" thickTop="1" x14ac:dyDescent="0.25">
      <c r="A4" s="5" t="s">
        <v>61</v>
      </c>
    </row>
    <row r="5" spans="1:1" x14ac:dyDescent="0.25">
      <c r="A5" s="19" t="s">
        <v>60</v>
      </c>
    </row>
    <row r="6" spans="1:1" ht="20.25" thickBot="1" x14ac:dyDescent="0.35">
      <c r="A6" s="3" t="s">
        <v>40</v>
      </c>
    </row>
    <row r="7" spans="1:1" ht="244.5" customHeight="1" thickTop="1" x14ac:dyDescent="0.25"/>
    <row r="8" spans="1:1" ht="20.25" thickBot="1" x14ac:dyDescent="0.35">
      <c r="A8" s="3" t="s">
        <v>41</v>
      </c>
    </row>
    <row r="9" spans="1:1" ht="30.75" thickTop="1" x14ac:dyDescent="0.25">
      <c r="A9" s="6" t="s">
        <v>63</v>
      </c>
    </row>
    <row r="10" spans="1:1" x14ac:dyDescent="0.25">
      <c r="A10" s="4" t="s">
        <v>43</v>
      </c>
    </row>
    <row r="11" spans="1:1" x14ac:dyDescent="0.25">
      <c r="A11" s="4" t="s">
        <v>44</v>
      </c>
    </row>
    <row r="12" spans="1:1" ht="60" x14ac:dyDescent="0.25">
      <c r="A12" s="7" t="s">
        <v>45</v>
      </c>
    </row>
    <row r="13" spans="1:1" ht="198" customHeight="1" x14ac:dyDescent="0.25">
      <c r="A13" s="8" t="s">
        <v>64</v>
      </c>
    </row>
  </sheetData>
  <hyperlinks>
    <hyperlink ref="A5" r:id="rId1"/>
  </hyperlinks>
  <printOptions horizontalCentered="1"/>
  <pageMargins left="0.70866141732283472" right="0.70866141732283472" top="0.74803149606299213" bottom="0.74803149606299213"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defaultRowHeight="15" x14ac:dyDescent="0.25"/>
  <cols>
    <col min="1" max="1" width="84.28515625" style="2" customWidth="1"/>
  </cols>
  <sheetData>
    <row r="1" spans="1:1" ht="20.25" thickBot="1" x14ac:dyDescent="0.35">
      <c r="A1" s="3" t="s">
        <v>50</v>
      </c>
    </row>
    <row r="2" spans="1:1" ht="45" customHeight="1" thickTop="1" x14ac:dyDescent="0.25">
      <c r="A2" s="2" t="s">
        <v>51</v>
      </c>
    </row>
    <row r="3" spans="1:1" ht="20.25" thickBot="1" x14ac:dyDescent="0.35">
      <c r="A3" s="3" t="s">
        <v>48</v>
      </c>
    </row>
    <row r="4" spans="1:1" ht="45.75" thickTop="1" x14ac:dyDescent="0.25">
      <c r="A4" s="2" t="s">
        <v>53</v>
      </c>
    </row>
    <row r="5" spans="1:1" ht="45" x14ac:dyDescent="0.25">
      <c r="A5" s="9" t="s">
        <v>62</v>
      </c>
    </row>
    <row r="6" spans="1:1" ht="30" x14ac:dyDescent="0.25">
      <c r="A6" s="9" t="s">
        <v>54</v>
      </c>
    </row>
    <row r="7" spans="1:1" ht="20.25" thickBot="1" x14ac:dyDescent="0.35">
      <c r="A7" s="3" t="s">
        <v>49</v>
      </c>
    </row>
    <row r="8" spans="1:1" ht="45.75" thickTop="1" x14ac:dyDescent="0.25">
      <c r="A8" s="2" t="s">
        <v>52</v>
      </c>
    </row>
    <row r="9" spans="1:1" ht="20.25" thickBot="1" x14ac:dyDescent="0.35">
      <c r="A9" s="3" t="s">
        <v>55</v>
      </c>
    </row>
    <row r="10" spans="1:1" ht="30.75" thickTop="1" x14ac:dyDescent="0.25">
      <c r="A10" s="2" t="s">
        <v>56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zoomScaleNormal="100" workbookViewId="0">
      <selection sqref="A1:D1"/>
    </sheetView>
  </sheetViews>
  <sheetFormatPr defaultRowHeight="15" x14ac:dyDescent="0.25"/>
  <cols>
    <col min="1" max="1" width="9.85546875" style="10" customWidth="1"/>
    <col min="2" max="3" width="14.7109375" style="10" customWidth="1"/>
    <col min="4" max="4" width="15.140625" style="10" customWidth="1"/>
    <col min="5" max="11" width="14" style="10" customWidth="1"/>
    <col min="12" max="12" width="15.42578125" style="10" customWidth="1"/>
    <col min="13" max="16384" width="9.140625" style="10"/>
  </cols>
  <sheetData>
    <row r="1" spans="1:12" ht="23.25" x14ac:dyDescent="0.35">
      <c r="A1" s="23" t="s">
        <v>7</v>
      </c>
      <c r="B1" s="23"/>
      <c r="C1" s="23"/>
      <c r="D1" s="23"/>
    </row>
    <row r="3" spans="1:12" x14ac:dyDescent="0.25">
      <c r="A3" s="22" t="s">
        <v>25</v>
      </c>
      <c r="B3" s="22"/>
      <c r="C3" s="21" t="s">
        <v>47</v>
      </c>
      <c r="D3" s="21"/>
      <c r="E3" s="21"/>
    </row>
    <row r="4" spans="1:12" x14ac:dyDescent="0.25">
      <c r="C4" s="10" t="s">
        <v>46</v>
      </c>
    </row>
    <row r="5" spans="1:12" ht="30" x14ac:dyDescent="0.25">
      <c r="A5" s="11" t="s">
        <v>0</v>
      </c>
      <c r="B5" s="16" t="s">
        <v>59</v>
      </c>
      <c r="C5" s="16" t="s">
        <v>15</v>
      </c>
      <c r="D5" s="16" t="s">
        <v>16</v>
      </c>
      <c r="E5" s="16" t="s">
        <v>17</v>
      </c>
      <c r="F5" s="16" t="s">
        <v>18</v>
      </c>
      <c r="G5" s="16" t="s">
        <v>19</v>
      </c>
      <c r="H5" s="16" t="s">
        <v>20</v>
      </c>
      <c r="I5" s="16" t="s">
        <v>21</v>
      </c>
      <c r="J5" s="16" t="s">
        <v>22</v>
      </c>
      <c r="K5" s="16" t="s">
        <v>23</v>
      </c>
      <c r="L5" s="16" t="s">
        <v>24</v>
      </c>
    </row>
    <row r="6" spans="1:12" x14ac:dyDescent="0.25">
      <c r="A6" s="11">
        <v>1</v>
      </c>
      <c r="B6" s="1">
        <v>7</v>
      </c>
      <c r="C6" s="1">
        <v>17</v>
      </c>
      <c r="D6" s="1">
        <v>17</v>
      </c>
      <c r="E6" s="1">
        <v>22</v>
      </c>
      <c r="F6" s="1">
        <v>38</v>
      </c>
      <c r="G6" s="1">
        <v>51</v>
      </c>
      <c r="H6" s="1">
        <v>52</v>
      </c>
      <c r="I6" s="1">
        <v>54</v>
      </c>
      <c r="J6" s="1">
        <v>60</v>
      </c>
      <c r="K6" s="1">
        <v>100</v>
      </c>
      <c r="L6" s="1">
        <v>102</v>
      </c>
    </row>
    <row r="7" spans="1:12" x14ac:dyDescent="0.25">
      <c r="A7" s="11">
        <v>2</v>
      </c>
      <c r="B7" s="1">
        <v>14</v>
      </c>
      <c r="C7" s="1">
        <v>14</v>
      </c>
      <c r="D7" s="1">
        <v>27</v>
      </c>
      <c r="E7" s="1">
        <v>27</v>
      </c>
      <c r="F7" s="1">
        <v>45</v>
      </c>
      <c r="G7" s="1">
        <v>64</v>
      </c>
      <c r="H7" s="1">
        <v>66</v>
      </c>
      <c r="I7" s="1">
        <v>66</v>
      </c>
      <c r="J7" s="1"/>
      <c r="K7" s="1">
        <v>113</v>
      </c>
      <c r="L7" s="1">
        <v>115</v>
      </c>
    </row>
    <row r="8" spans="1:12" x14ac:dyDescent="0.25">
      <c r="A8" s="11">
        <v>3</v>
      </c>
      <c r="B8" s="1">
        <v>9</v>
      </c>
      <c r="C8" s="1">
        <v>18</v>
      </c>
      <c r="D8" s="1">
        <v>28</v>
      </c>
      <c r="E8" s="1">
        <v>28</v>
      </c>
      <c r="F8" s="1">
        <v>67</v>
      </c>
      <c r="G8" s="1">
        <v>80</v>
      </c>
      <c r="H8" s="1">
        <v>83</v>
      </c>
      <c r="I8" s="1">
        <v>85</v>
      </c>
      <c r="J8" s="1">
        <v>102</v>
      </c>
      <c r="K8" s="1">
        <v>136</v>
      </c>
      <c r="L8" s="1">
        <v>138</v>
      </c>
    </row>
    <row r="9" spans="1:12" x14ac:dyDescent="0.25">
      <c r="A9" s="11">
        <v>4</v>
      </c>
      <c r="B9" s="1">
        <v>49</v>
      </c>
      <c r="C9" s="1">
        <v>44</v>
      </c>
      <c r="D9" s="1">
        <v>69</v>
      </c>
      <c r="E9" s="1">
        <v>72</v>
      </c>
      <c r="F9" s="1">
        <v>96</v>
      </c>
      <c r="G9" s="1">
        <v>109</v>
      </c>
      <c r="H9" s="1">
        <v>111</v>
      </c>
      <c r="I9" s="1">
        <v>114</v>
      </c>
      <c r="J9" s="1">
        <v>114</v>
      </c>
      <c r="K9" s="1">
        <v>138</v>
      </c>
      <c r="L9" s="1">
        <v>155</v>
      </c>
    </row>
    <row r="10" spans="1:12" x14ac:dyDescent="0.25">
      <c r="A10" s="11">
        <v>5</v>
      </c>
      <c r="B10" s="1">
        <v>27</v>
      </c>
      <c r="C10" s="1">
        <v>29</v>
      </c>
      <c r="D10" s="1">
        <v>37</v>
      </c>
      <c r="E10" s="1">
        <v>41</v>
      </c>
      <c r="F10" s="1">
        <v>57</v>
      </c>
      <c r="G10" s="1">
        <v>69</v>
      </c>
      <c r="H10" s="1"/>
      <c r="I10" s="1">
        <v>74</v>
      </c>
      <c r="J10" s="1">
        <v>95</v>
      </c>
      <c r="K10" s="1">
        <v>102</v>
      </c>
      <c r="L10" s="1">
        <v>103</v>
      </c>
    </row>
    <row r="11" spans="1:12" x14ac:dyDescent="0.25">
      <c r="A11" s="11">
        <v>6</v>
      </c>
      <c r="B11" s="1">
        <v>14</v>
      </c>
      <c r="C11" s="1">
        <v>16</v>
      </c>
      <c r="D11" s="1">
        <v>25</v>
      </c>
      <c r="E11" s="1">
        <v>26</v>
      </c>
      <c r="F11" s="1">
        <v>58</v>
      </c>
      <c r="G11" s="1">
        <v>80</v>
      </c>
      <c r="H11" s="1">
        <v>81</v>
      </c>
      <c r="I11" s="1">
        <v>90</v>
      </c>
      <c r="J11" s="1">
        <v>101</v>
      </c>
      <c r="K11" s="1">
        <v>103</v>
      </c>
      <c r="L11" s="1">
        <v>105</v>
      </c>
    </row>
    <row r="12" spans="1:12" x14ac:dyDescent="0.25">
      <c r="A12" s="11">
        <v>7</v>
      </c>
      <c r="B12" s="1">
        <v>42</v>
      </c>
      <c r="C12" s="1">
        <v>48</v>
      </c>
      <c r="D12" s="1">
        <v>49</v>
      </c>
      <c r="E12" s="1">
        <v>54</v>
      </c>
      <c r="F12" s="1">
        <v>60</v>
      </c>
      <c r="G12" s="1">
        <v>79</v>
      </c>
      <c r="H12" s="1">
        <v>80</v>
      </c>
      <c r="I12" s="1">
        <v>82</v>
      </c>
      <c r="J12" s="1">
        <v>91</v>
      </c>
      <c r="K12" s="1">
        <v>116</v>
      </c>
      <c r="L12" s="1">
        <v>117</v>
      </c>
    </row>
    <row r="13" spans="1:12" x14ac:dyDescent="0.25">
      <c r="A13" s="11">
        <v>8</v>
      </c>
      <c r="B13" s="1">
        <v>46</v>
      </c>
      <c r="C13" s="1">
        <v>46</v>
      </c>
      <c r="D13" s="1">
        <v>55</v>
      </c>
      <c r="E13" s="1">
        <v>60</v>
      </c>
      <c r="F13" s="1"/>
      <c r="G13" s="1">
        <v>109</v>
      </c>
      <c r="H13" s="1">
        <v>110</v>
      </c>
      <c r="I13" s="1">
        <v>122</v>
      </c>
      <c r="J13" s="1">
        <v>126</v>
      </c>
      <c r="K13" s="1">
        <v>165</v>
      </c>
      <c r="L13" s="1">
        <v>166</v>
      </c>
    </row>
    <row r="14" spans="1:12" x14ac:dyDescent="0.25">
      <c r="A14" s="11">
        <v>9</v>
      </c>
      <c r="B14" s="1">
        <v>10</v>
      </c>
      <c r="C14" s="1">
        <v>15</v>
      </c>
      <c r="D14" s="1">
        <v>22</v>
      </c>
      <c r="E14" s="1">
        <v>25</v>
      </c>
      <c r="F14" s="1">
        <v>44</v>
      </c>
      <c r="G14" s="1">
        <v>55</v>
      </c>
      <c r="H14" s="1">
        <v>59</v>
      </c>
      <c r="I14" s="1">
        <v>59</v>
      </c>
      <c r="J14" s="1">
        <v>68</v>
      </c>
      <c r="K14" s="1">
        <v>79</v>
      </c>
      <c r="L14" s="1">
        <v>80</v>
      </c>
    </row>
    <row r="15" spans="1:12" x14ac:dyDescent="0.25">
      <c r="A15" s="11">
        <v>10</v>
      </c>
      <c r="B15" s="1">
        <v>26</v>
      </c>
      <c r="C15" s="1">
        <v>30</v>
      </c>
      <c r="D15" s="1">
        <v>42</v>
      </c>
      <c r="E15" s="1">
        <v>45</v>
      </c>
      <c r="F15" s="1">
        <v>71</v>
      </c>
      <c r="G15" s="1">
        <v>90</v>
      </c>
      <c r="H15" s="1">
        <v>91</v>
      </c>
      <c r="I15" s="1">
        <v>102</v>
      </c>
      <c r="J15" s="1">
        <v>112</v>
      </c>
      <c r="K15" s="1">
        <v>118</v>
      </c>
      <c r="L15" s="1">
        <v>119</v>
      </c>
    </row>
    <row r="16" spans="1:12" x14ac:dyDescent="0.25">
      <c r="A16" s="13"/>
    </row>
    <row r="17" spans="1:12" hidden="1" x14ac:dyDescent="0.25">
      <c r="A17" s="14" t="s">
        <v>4</v>
      </c>
      <c r="B17" s="11">
        <f>MIN(B6:B15)</f>
        <v>7</v>
      </c>
      <c r="C17" s="11">
        <f>MIN(B29:B38)</f>
        <v>-5</v>
      </c>
      <c r="D17" s="11">
        <f t="shared" ref="D17:L17" si="0">MIN(C29:C38)</f>
        <v>0</v>
      </c>
      <c r="E17" s="11">
        <f t="shared" si="0"/>
        <v>0</v>
      </c>
      <c r="F17" s="11">
        <f t="shared" si="0"/>
        <v>6</v>
      </c>
      <c r="G17" s="11">
        <f t="shared" si="0"/>
        <v>11</v>
      </c>
      <c r="H17" s="11">
        <f t="shared" si="0"/>
        <v>1</v>
      </c>
      <c r="I17" s="11">
        <f t="shared" si="0"/>
        <v>0</v>
      </c>
      <c r="J17" s="11">
        <f t="shared" si="0"/>
        <v>0</v>
      </c>
      <c r="K17" s="11">
        <f>MIN(J29:J38)</f>
        <v>2</v>
      </c>
      <c r="L17" s="11">
        <f t="shared" si="0"/>
        <v>1</v>
      </c>
    </row>
    <row r="18" spans="1:12" hidden="1" x14ac:dyDescent="0.25">
      <c r="A18" s="14"/>
      <c r="B18" s="11">
        <f>B19-B17</f>
        <v>4</v>
      </c>
      <c r="C18" s="11">
        <f t="shared" ref="C18" si="1">C19-C17</f>
        <v>5.5</v>
      </c>
      <c r="D18" s="11">
        <f t="shared" ref="D18" si="2">D19-D17</f>
        <v>7.25</v>
      </c>
      <c r="E18" s="11">
        <f t="shared" ref="E18" si="3">E19-E17</f>
        <v>1.5</v>
      </c>
      <c r="F18" s="11">
        <f t="shared" ref="F18" si="4">F19-F17</f>
        <v>10</v>
      </c>
      <c r="G18" s="11">
        <f t="shared" ref="G18" si="5">G19-G17</f>
        <v>2</v>
      </c>
      <c r="H18" s="11">
        <f t="shared" ref="H18" si="6">H19-H17</f>
        <v>0</v>
      </c>
      <c r="I18" s="11">
        <f t="shared" ref="I18" si="7">I19-I17</f>
        <v>2</v>
      </c>
      <c r="J18" s="11">
        <f t="shared" ref="J18" si="8">J19-J17</f>
        <v>6</v>
      </c>
      <c r="K18" s="11">
        <f t="shared" ref="K18" si="9">K19-K17</f>
        <v>6</v>
      </c>
      <c r="L18" s="11">
        <f t="shared" ref="L18" si="10">L19-L17</f>
        <v>0</v>
      </c>
    </row>
    <row r="19" spans="1:12" hidden="1" x14ac:dyDescent="0.25">
      <c r="A19" s="14" t="s">
        <v>36</v>
      </c>
      <c r="B19" s="11">
        <f>PERCENTILE(B6:B15,0.25)</f>
        <v>11</v>
      </c>
      <c r="C19" s="11">
        <f>PERCENTILE(B29:B38,0.25)</f>
        <v>0.5</v>
      </c>
      <c r="D19" s="11">
        <f t="shared" ref="D19:L19" si="11">PERCENTILE(C29:C38,0.25)</f>
        <v>7.25</v>
      </c>
      <c r="E19" s="11">
        <f t="shared" si="11"/>
        <v>1.5</v>
      </c>
      <c r="F19" s="11">
        <f t="shared" si="11"/>
        <v>16</v>
      </c>
      <c r="G19" s="11">
        <f t="shared" si="11"/>
        <v>13</v>
      </c>
      <c r="H19" s="11">
        <f t="shared" si="11"/>
        <v>1</v>
      </c>
      <c r="I19" s="11">
        <f t="shared" si="11"/>
        <v>2</v>
      </c>
      <c r="J19" s="11">
        <f t="shared" si="11"/>
        <v>6</v>
      </c>
      <c r="K19" s="11">
        <f t="shared" si="11"/>
        <v>8</v>
      </c>
      <c r="L19" s="11">
        <f t="shared" si="11"/>
        <v>1</v>
      </c>
    </row>
    <row r="20" spans="1:12" hidden="1" x14ac:dyDescent="0.25">
      <c r="A20" s="14"/>
      <c r="B20" s="11">
        <f>B21-B19</f>
        <v>9</v>
      </c>
      <c r="C20" s="11">
        <f t="shared" ref="C20" si="12">C21-C19</f>
        <v>2.5</v>
      </c>
      <c r="D20" s="11">
        <f t="shared" ref="D20" si="13">D21-D19</f>
        <v>1.75</v>
      </c>
      <c r="E20" s="11">
        <f t="shared" ref="E20" si="14">E21-E19</f>
        <v>1.5</v>
      </c>
      <c r="F20" s="11">
        <f t="shared" ref="F20" si="15">F21-F19</f>
        <v>3</v>
      </c>
      <c r="G20" s="11">
        <f t="shared" ref="G20" si="16">G21-G19</f>
        <v>3</v>
      </c>
      <c r="H20" s="11">
        <f t="shared" ref="H20" si="17">H21-H19</f>
        <v>0</v>
      </c>
      <c r="I20" s="11">
        <f t="shared" ref="I20" si="18">I21-I19</f>
        <v>0.5</v>
      </c>
      <c r="J20" s="11">
        <f t="shared" ref="J20" si="19">J21-J19</f>
        <v>3</v>
      </c>
      <c r="K20" s="11">
        <f t="shared" ref="K20" si="20">K21-K19</f>
        <v>16.5</v>
      </c>
      <c r="L20" s="11">
        <f t="shared" ref="L20" si="21">L21-L19</f>
        <v>0.5</v>
      </c>
    </row>
    <row r="21" spans="1:12" hidden="1" x14ac:dyDescent="0.25">
      <c r="A21" s="14" t="s">
        <v>6</v>
      </c>
      <c r="B21" s="11">
        <f>MEDIAN(B6:B15)</f>
        <v>20</v>
      </c>
      <c r="C21" s="11">
        <f>MEDIAN(B29:B38)</f>
        <v>3</v>
      </c>
      <c r="D21" s="11">
        <f t="shared" ref="D21:L21" si="22">MEDIAN(C29:C38)</f>
        <v>9</v>
      </c>
      <c r="E21" s="11">
        <f t="shared" si="22"/>
        <v>3</v>
      </c>
      <c r="F21" s="11">
        <f t="shared" si="22"/>
        <v>19</v>
      </c>
      <c r="G21" s="11">
        <f t="shared" si="22"/>
        <v>16</v>
      </c>
      <c r="H21" s="11">
        <f t="shared" si="22"/>
        <v>1</v>
      </c>
      <c r="I21" s="11">
        <f t="shared" si="22"/>
        <v>2.5</v>
      </c>
      <c r="J21" s="11">
        <f t="shared" si="22"/>
        <v>9</v>
      </c>
      <c r="K21" s="11">
        <f t="shared" si="22"/>
        <v>24.5</v>
      </c>
      <c r="L21" s="11">
        <f t="shared" si="22"/>
        <v>1.5</v>
      </c>
    </row>
    <row r="22" spans="1:12" hidden="1" x14ac:dyDescent="0.25">
      <c r="A22" s="14"/>
      <c r="B22" s="11">
        <f>B23-B21</f>
        <v>18.25</v>
      </c>
      <c r="C22" s="11">
        <f t="shared" ref="C22" si="23">C23-C21</f>
        <v>2.75</v>
      </c>
      <c r="D22" s="11">
        <f t="shared" ref="D22" si="24">D23-D21</f>
        <v>2.5</v>
      </c>
      <c r="E22" s="11">
        <f t="shared" ref="E22" si="25">E23-E21</f>
        <v>1.75</v>
      </c>
      <c r="F22" s="11">
        <f t="shared" ref="F22" si="26">F23-F21</f>
        <v>7</v>
      </c>
      <c r="G22" s="11">
        <f t="shared" ref="G22" si="27">G23-G21</f>
        <v>3</v>
      </c>
      <c r="H22" s="11">
        <f t="shared" ref="H22" si="28">H23-H21</f>
        <v>1</v>
      </c>
      <c r="I22" s="11">
        <f t="shared" ref="I22" si="29">I23-I21</f>
        <v>5.5</v>
      </c>
      <c r="J22" s="11">
        <f t="shared" ref="J22" si="30">J23-J21</f>
        <v>2</v>
      </c>
      <c r="K22" s="11">
        <f t="shared" ref="K22" si="31">K23-K21</f>
        <v>13.25</v>
      </c>
      <c r="L22" s="11">
        <f t="shared" ref="L22" si="32">L23-L21</f>
        <v>0.5</v>
      </c>
    </row>
    <row r="23" spans="1:12" hidden="1" x14ac:dyDescent="0.25">
      <c r="A23" s="14" t="s">
        <v>37</v>
      </c>
      <c r="B23" s="11">
        <f>PERCENTILE(B6:B15,0.75)</f>
        <v>38.25</v>
      </c>
      <c r="C23" s="11">
        <f>PERCENTILE(B29:B38,0.75)</f>
        <v>5.75</v>
      </c>
      <c r="D23" s="11">
        <f t="shared" ref="D23:L23" si="33">PERCENTILE(C29:C38,0.75)</f>
        <v>11.5</v>
      </c>
      <c r="E23" s="11">
        <f t="shared" si="33"/>
        <v>4.75</v>
      </c>
      <c r="F23" s="11">
        <f t="shared" si="33"/>
        <v>26</v>
      </c>
      <c r="G23" s="11">
        <f t="shared" si="33"/>
        <v>19</v>
      </c>
      <c r="H23" s="11">
        <f t="shared" si="33"/>
        <v>2</v>
      </c>
      <c r="I23" s="11">
        <f t="shared" si="33"/>
        <v>8</v>
      </c>
      <c r="J23" s="11">
        <f t="shared" si="33"/>
        <v>11</v>
      </c>
      <c r="K23" s="11">
        <f t="shared" si="33"/>
        <v>37.75</v>
      </c>
      <c r="L23" s="11">
        <f t="shared" si="33"/>
        <v>2</v>
      </c>
    </row>
    <row r="24" spans="1:12" hidden="1" x14ac:dyDescent="0.25">
      <c r="A24" s="14"/>
      <c r="B24" s="11">
        <f>B25-B23</f>
        <v>10.75</v>
      </c>
      <c r="C24" s="11">
        <f t="shared" ref="C24" si="34">C25-C23</f>
        <v>4.25</v>
      </c>
      <c r="D24" s="11">
        <f t="shared" ref="D24" si="35">D25-D23</f>
        <v>13.5</v>
      </c>
      <c r="E24" s="11">
        <f t="shared" ref="E24" si="36">E25-E23</f>
        <v>0.25</v>
      </c>
      <c r="F24" s="11">
        <f t="shared" ref="F24" si="37">F25-F23</f>
        <v>13</v>
      </c>
      <c r="G24" s="11">
        <f t="shared" ref="G24" si="38">G25-G23</f>
        <v>30</v>
      </c>
      <c r="H24" s="11">
        <f t="shared" ref="H24" si="39">H25-H23</f>
        <v>2</v>
      </c>
      <c r="I24" s="11">
        <f t="shared" ref="I24" si="40">I25-I23</f>
        <v>4</v>
      </c>
      <c r="J24" s="11">
        <f t="shared" ref="J24" si="41">J25-J23</f>
        <v>10</v>
      </c>
      <c r="K24" s="11">
        <f t="shared" ref="K24" si="42">K25-K23</f>
        <v>9.25</v>
      </c>
      <c r="L24" s="11">
        <f t="shared" ref="L24" si="43">L25-L23</f>
        <v>15</v>
      </c>
    </row>
    <row r="25" spans="1:12" hidden="1" x14ac:dyDescent="0.25">
      <c r="A25" s="14" t="s">
        <v>5</v>
      </c>
      <c r="B25" s="11">
        <f>MAX(B6:B15)</f>
        <v>49</v>
      </c>
      <c r="C25" s="11">
        <f>MAX(B29:B38)</f>
        <v>10</v>
      </c>
      <c r="D25" s="11">
        <f t="shared" ref="D25:L25" si="44">MAX(C29:C38)</f>
        <v>25</v>
      </c>
      <c r="E25" s="11">
        <f t="shared" si="44"/>
        <v>5</v>
      </c>
      <c r="F25" s="11">
        <f t="shared" si="44"/>
        <v>39</v>
      </c>
      <c r="G25" s="11">
        <f t="shared" si="44"/>
        <v>49</v>
      </c>
      <c r="H25" s="11">
        <f t="shared" si="44"/>
        <v>4</v>
      </c>
      <c r="I25" s="11">
        <f t="shared" si="44"/>
        <v>12</v>
      </c>
      <c r="J25" s="11">
        <f t="shared" si="44"/>
        <v>21</v>
      </c>
      <c r="K25" s="11">
        <f t="shared" si="44"/>
        <v>47</v>
      </c>
      <c r="L25" s="11">
        <f t="shared" si="44"/>
        <v>17</v>
      </c>
    </row>
    <row r="26" spans="1:12" hidden="1" x14ac:dyDescent="0.25"/>
    <row r="27" spans="1:12" hidden="1" x14ac:dyDescent="0.25"/>
    <row r="28" spans="1:12" hidden="1" x14ac:dyDescent="0.25">
      <c r="A28" s="11" t="s">
        <v>0</v>
      </c>
      <c r="B28" s="12" t="s">
        <v>1</v>
      </c>
      <c r="C28" s="12" t="s">
        <v>2</v>
      </c>
      <c r="D28" s="12" t="s">
        <v>3</v>
      </c>
      <c r="E28" s="12" t="s">
        <v>8</v>
      </c>
      <c r="F28" s="12" t="s">
        <v>9</v>
      </c>
      <c r="G28" s="12" t="s">
        <v>10</v>
      </c>
      <c r="H28" s="12" t="s">
        <v>11</v>
      </c>
      <c r="I28" s="12" t="s">
        <v>12</v>
      </c>
      <c r="J28" s="12" t="s">
        <v>13</v>
      </c>
      <c r="K28" s="12" t="s">
        <v>14</v>
      </c>
    </row>
    <row r="29" spans="1:12" hidden="1" x14ac:dyDescent="0.25">
      <c r="A29" s="11" t="s">
        <v>26</v>
      </c>
      <c r="B29" s="15">
        <f t="shared" ref="B29:B38" si="45">IF(C6="","",C6-B6)</f>
        <v>10</v>
      </c>
      <c r="C29" s="15">
        <f>IF(D6="","",IF(C6="",D6-B6,D6-C6))</f>
        <v>0</v>
      </c>
      <c r="D29" s="15">
        <f>IF(E6="",0,IF(D6="",IF(C6="",E6-B6,E6-C6),E6-D6))</f>
        <v>5</v>
      </c>
      <c r="E29" s="15">
        <f>IF(F6="",0,IF(E6="",IF(D6="",IF(C6="",F6-B6,F6-C6),F6-D6),F6-E6))</f>
        <v>16</v>
      </c>
      <c r="F29" s="15">
        <f>IF(G6="",0,IF(F6="",IF(E6="",IF(D6="",IF(C6="",G6-B6,G6-C6),G6-D6),G6-E6),G6-F6))</f>
        <v>13</v>
      </c>
      <c r="G29" s="15">
        <f>IF(H6="",0,IF(G6="",IF(F6="",IF(E6="",IF(D6="",IF(C6="",G6-B6,G6-C6),H6-D6),H6-E6),H6-F6),H6-G6))</f>
        <v>1</v>
      </c>
      <c r="H29" s="15">
        <f>IF(I6="",0,IF(H6="",IF(G6="",IF(F6="",IF(E6="",IF(D6="",IF(C6="",G6-B6,G6-C6),H6-D6),I6-E6),I6-F6),I6-G6),I6-H6))</f>
        <v>2</v>
      </c>
      <c r="I29" s="15">
        <f>IF(J6="",0,IF(I6="",IF(H6="",IF(G6="",IF(F6="",IF(E6="",IF(D6="",IF(C6="",G6-B6,G6-C6),H6-D6),I6-E6),J6-F6),J6-G6),J6-H6),J6-I6))</f>
        <v>6</v>
      </c>
      <c r="J29" s="15">
        <f>IF(K6="",0,IF(J6="",IF(I6="",IF(H6="",IF(G6="",IF(F6="",IF(E6="",IF(D6="",IF(C6="",G6-B6,G6-C6),H6-D6),I6-E6),J6-F6),K6-G6),K6-H6),K6-I6),K6-J6))</f>
        <v>40</v>
      </c>
      <c r="K29" s="15">
        <f>IF(L6="",0,IF(K6="",IF(J6="",IF(I6="",IF(H6="",IF(G6="",IF(F6="",IF(E6="",IF(D6="",IF(C6="",G6-B6,G6-C6),H6-D6),I6-E6),J6-F6),K6-G6),L6-H6),L6-I6),L6-J6),L6-K6))</f>
        <v>2</v>
      </c>
    </row>
    <row r="30" spans="1:12" hidden="1" x14ac:dyDescent="0.25">
      <c r="A30" s="11" t="s">
        <v>27</v>
      </c>
      <c r="B30" s="15">
        <f t="shared" si="45"/>
        <v>0</v>
      </c>
      <c r="C30" s="15">
        <f t="shared" ref="C30:G30" si="46">IF(D7="","",IF(C7="",D7-B7,D7-C7))</f>
        <v>13</v>
      </c>
      <c r="D30" s="15">
        <f t="shared" si="46"/>
        <v>0</v>
      </c>
      <c r="E30" s="15">
        <f t="shared" si="46"/>
        <v>18</v>
      </c>
      <c r="F30" s="15">
        <f t="shared" si="46"/>
        <v>19</v>
      </c>
      <c r="G30" s="15">
        <f t="shared" si="46"/>
        <v>2</v>
      </c>
      <c r="H30" s="15">
        <f t="shared" ref="H30:K38" si="47">IF(I7="","",IF(H7="",I7-G7,I7-H7))</f>
        <v>0</v>
      </c>
      <c r="I30" s="15" t="str">
        <f t="shared" si="47"/>
        <v/>
      </c>
      <c r="J30" s="15">
        <f t="shared" si="47"/>
        <v>47</v>
      </c>
      <c r="K30" s="15">
        <f t="shared" si="47"/>
        <v>2</v>
      </c>
    </row>
    <row r="31" spans="1:12" hidden="1" x14ac:dyDescent="0.25">
      <c r="A31" s="11" t="s">
        <v>28</v>
      </c>
      <c r="B31" s="15">
        <f t="shared" si="45"/>
        <v>9</v>
      </c>
      <c r="C31" s="15">
        <f t="shared" ref="C31:G31" si="48">IF(D8="","",IF(C8="",D8-B8,D8-C8))</f>
        <v>10</v>
      </c>
      <c r="D31" s="15">
        <f t="shared" si="48"/>
        <v>0</v>
      </c>
      <c r="E31" s="15">
        <f t="shared" si="48"/>
        <v>39</v>
      </c>
      <c r="F31" s="15">
        <f t="shared" si="48"/>
        <v>13</v>
      </c>
      <c r="G31" s="15">
        <f t="shared" si="48"/>
        <v>3</v>
      </c>
      <c r="H31" s="15">
        <f t="shared" si="47"/>
        <v>2</v>
      </c>
      <c r="I31" s="15">
        <f t="shared" si="47"/>
        <v>17</v>
      </c>
      <c r="J31" s="15">
        <f t="shared" si="47"/>
        <v>34</v>
      </c>
      <c r="K31" s="15">
        <f t="shared" si="47"/>
        <v>2</v>
      </c>
    </row>
    <row r="32" spans="1:12" hidden="1" x14ac:dyDescent="0.25">
      <c r="A32" s="11" t="s">
        <v>29</v>
      </c>
      <c r="B32" s="15">
        <f t="shared" si="45"/>
        <v>-5</v>
      </c>
      <c r="C32" s="15">
        <f t="shared" ref="C32:G32" si="49">IF(D9="","",IF(C9="",D9-B9,D9-C9))</f>
        <v>25</v>
      </c>
      <c r="D32" s="15">
        <f t="shared" si="49"/>
        <v>3</v>
      </c>
      <c r="E32" s="15">
        <f t="shared" si="49"/>
        <v>24</v>
      </c>
      <c r="F32" s="15">
        <f t="shared" si="49"/>
        <v>13</v>
      </c>
      <c r="G32" s="15">
        <f t="shared" si="49"/>
        <v>2</v>
      </c>
      <c r="H32" s="15">
        <f t="shared" si="47"/>
        <v>3</v>
      </c>
      <c r="I32" s="15">
        <f t="shared" si="47"/>
        <v>0</v>
      </c>
      <c r="J32" s="15">
        <f t="shared" si="47"/>
        <v>24</v>
      </c>
      <c r="K32" s="15">
        <f t="shared" si="47"/>
        <v>17</v>
      </c>
    </row>
    <row r="33" spans="1:11" hidden="1" x14ac:dyDescent="0.25">
      <c r="A33" s="11" t="s">
        <v>30</v>
      </c>
      <c r="B33" s="15">
        <f t="shared" si="45"/>
        <v>2</v>
      </c>
      <c r="C33" s="15">
        <f t="shared" ref="C33:G33" si="50">IF(D10="","",IF(C10="",D10-B10,D10-C10))</f>
        <v>8</v>
      </c>
      <c r="D33" s="15">
        <f t="shared" si="50"/>
        <v>4</v>
      </c>
      <c r="E33" s="15">
        <f t="shared" si="50"/>
        <v>16</v>
      </c>
      <c r="F33" s="15">
        <f t="shared" si="50"/>
        <v>12</v>
      </c>
      <c r="G33" s="15" t="str">
        <f t="shared" si="50"/>
        <v/>
      </c>
      <c r="H33" s="15">
        <f t="shared" si="47"/>
        <v>5</v>
      </c>
      <c r="I33" s="15">
        <f t="shared" si="47"/>
        <v>21</v>
      </c>
      <c r="J33" s="15">
        <f t="shared" si="47"/>
        <v>7</v>
      </c>
      <c r="K33" s="15">
        <f t="shared" si="47"/>
        <v>1</v>
      </c>
    </row>
    <row r="34" spans="1:11" hidden="1" x14ac:dyDescent="0.25">
      <c r="A34" s="11" t="s">
        <v>31</v>
      </c>
      <c r="B34" s="15">
        <f t="shared" si="45"/>
        <v>2</v>
      </c>
      <c r="C34" s="15">
        <f t="shared" ref="C34:G34" si="51">IF(D11="","",IF(C11="",D11-B11,D11-C11))</f>
        <v>9</v>
      </c>
      <c r="D34" s="15">
        <f t="shared" si="51"/>
        <v>1</v>
      </c>
      <c r="E34" s="15">
        <f t="shared" si="51"/>
        <v>32</v>
      </c>
      <c r="F34" s="15">
        <f t="shared" si="51"/>
        <v>22</v>
      </c>
      <c r="G34" s="15">
        <f t="shared" si="51"/>
        <v>1</v>
      </c>
      <c r="H34" s="15">
        <f t="shared" si="47"/>
        <v>9</v>
      </c>
      <c r="I34" s="15">
        <f t="shared" si="47"/>
        <v>11</v>
      </c>
      <c r="J34" s="15">
        <f t="shared" si="47"/>
        <v>2</v>
      </c>
      <c r="K34" s="15">
        <f t="shared" si="47"/>
        <v>2</v>
      </c>
    </row>
    <row r="35" spans="1:11" hidden="1" x14ac:dyDescent="0.25">
      <c r="A35" s="11" t="s">
        <v>32</v>
      </c>
      <c r="B35" s="15">
        <f t="shared" si="45"/>
        <v>6</v>
      </c>
      <c r="C35" s="15">
        <f t="shared" ref="C35:G35" si="52">IF(D12="","",IF(C12="",D12-B12,D12-C12))</f>
        <v>1</v>
      </c>
      <c r="D35" s="15">
        <f t="shared" si="52"/>
        <v>5</v>
      </c>
      <c r="E35" s="15">
        <f t="shared" si="52"/>
        <v>6</v>
      </c>
      <c r="F35" s="15">
        <f t="shared" si="52"/>
        <v>19</v>
      </c>
      <c r="G35" s="15">
        <f t="shared" si="52"/>
        <v>1</v>
      </c>
      <c r="H35" s="15">
        <f t="shared" si="47"/>
        <v>2</v>
      </c>
      <c r="I35" s="15">
        <f t="shared" si="47"/>
        <v>9</v>
      </c>
      <c r="J35" s="15">
        <f t="shared" si="47"/>
        <v>25</v>
      </c>
      <c r="K35" s="15">
        <f t="shared" si="47"/>
        <v>1</v>
      </c>
    </row>
    <row r="36" spans="1:11" hidden="1" x14ac:dyDescent="0.25">
      <c r="A36" s="11" t="s">
        <v>33</v>
      </c>
      <c r="B36" s="15">
        <f t="shared" si="45"/>
        <v>0</v>
      </c>
      <c r="C36" s="15">
        <f t="shared" ref="C36:G36" si="53">IF(D13="","",IF(C13="",D13-B13,D13-C13))</f>
        <v>9</v>
      </c>
      <c r="D36" s="15">
        <f t="shared" si="53"/>
        <v>5</v>
      </c>
      <c r="E36" s="15" t="str">
        <f t="shared" si="53"/>
        <v/>
      </c>
      <c r="F36" s="15">
        <f t="shared" si="53"/>
        <v>49</v>
      </c>
      <c r="G36" s="15">
        <f t="shared" si="53"/>
        <v>1</v>
      </c>
      <c r="H36" s="15">
        <f t="shared" si="47"/>
        <v>12</v>
      </c>
      <c r="I36" s="15">
        <f t="shared" si="47"/>
        <v>4</v>
      </c>
      <c r="J36" s="15">
        <f t="shared" si="47"/>
        <v>39</v>
      </c>
      <c r="K36" s="15">
        <f t="shared" si="47"/>
        <v>1</v>
      </c>
    </row>
    <row r="37" spans="1:11" hidden="1" x14ac:dyDescent="0.25">
      <c r="A37" s="11" t="s">
        <v>34</v>
      </c>
      <c r="B37" s="15">
        <f t="shared" si="45"/>
        <v>5</v>
      </c>
      <c r="C37" s="15">
        <f t="shared" ref="C37:G37" si="54">IF(D14="","",IF(C14="",D14-B14,D14-C14))</f>
        <v>7</v>
      </c>
      <c r="D37" s="15">
        <f t="shared" si="54"/>
        <v>3</v>
      </c>
      <c r="E37" s="15">
        <f t="shared" si="54"/>
        <v>19</v>
      </c>
      <c r="F37" s="15">
        <f t="shared" si="54"/>
        <v>11</v>
      </c>
      <c r="G37" s="15">
        <f t="shared" si="54"/>
        <v>4</v>
      </c>
      <c r="H37" s="15">
        <f t="shared" si="47"/>
        <v>0</v>
      </c>
      <c r="I37" s="15">
        <f t="shared" si="47"/>
        <v>9</v>
      </c>
      <c r="J37" s="15">
        <f t="shared" si="47"/>
        <v>11</v>
      </c>
      <c r="K37" s="15">
        <f t="shared" si="47"/>
        <v>1</v>
      </c>
    </row>
    <row r="38" spans="1:11" hidden="1" x14ac:dyDescent="0.25">
      <c r="A38" s="11" t="s">
        <v>35</v>
      </c>
      <c r="B38" s="15">
        <f t="shared" si="45"/>
        <v>4</v>
      </c>
      <c r="C38" s="15">
        <f t="shared" ref="C38:G38" si="55">IF(D15="","",IF(C15="",D15-B15,D15-C15))</f>
        <v>12</v>
      </c>
      <c r="D38" s="15">
        <f t="shared" si="55"/>
        <v>3</v>
      </c>
      <c r="E38" s="15">
        <f t="shared" si="55"/>
        <v>26</v>
      </c>
      <c r="F38" s="15">
        <f t="shared" si="55"/>
        <v>19</v>
      </c>
      <c r="G38" s="15">
        <f t="shared" si="55"/>
        <v>1</v>
      </c>
      <c r="H38" s="15">
        <f t="shared" si="47"/>
        <v>11</v>
      </c>
      <c r="I38" s="15">
        <f t="shared" si="47"/>
        <v>10</v>
      </c>
      <c r="J38" s="15">
        <f t="shared" si="47"/>
        <v>6</v>
      </c>
      <c r="K38" s="15">
        <f t="shared" si="47"/>
        <v>1</v>
      </c>
    </row>
    <row r="40" spans="1:11" x14ac:dyDescent="0.25">
      <c r="A40" s="17"/>
      <c r="B40" s="10" t="s">
        <v>57</v>
      </c>
    </row>
    <row r="41" spans="1:11" x14ac:dyDescent="0.25">
      <c r="A41" s="18"/>
      <c r="B41" s="10" t="s">
        <v>58</v>
      </c>
    </row>
  </sheetData>
  <sheetProtection sheet="1" objects="1" scenarios="1"/>
  <mergeCells count="3">
    <mergeCell ref="C3:E3"/>
    <mergeCell ref="A3:B3"/>
    <mergeCell ref="A1:D1"/>
  </mergeCells>
  <conditionalFormatting sqref="C6:L15">
    <cfRule type="expression" dxfId="1" priority="2">
      <formula>C6&lt;B6</formula>
    </cfRule>
  </conditionalFormatting>
  <conditionalFormatting sqref="B6:L15">
    <cfRule type="expression" dxfId="0" priority="1" stopIfTrue="1">
      <formula>B6=""</formula>
    </cfRule>
  </conditionalFormatting>
  <pageMargins left="0.25" right="0.25" top="0.75" bottom="0.75" header="0.3" footer="0.3"/>
  <pageSetup paperSize="9"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B17" sqref="B17"/>
    </sheetView>
  </sheetViews>
  <sheetFormatPr defaultRowHeight="15" x14ac:dyDescent="0.25"/>
  <cols>
    <col min="1" max="16384" width="9.140625" style="20"/>
  </cols>
  <sheetData>
    <row r="2" spans="1:1" x14ac:dyDescent="0.25">
      <c r="A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2</vt:i4>
      </vt:variant>
    </vt:vector>
  </HeadingPairs>
  <TitlesOfParts>
    <vt:vector size="6" baseType="lpstr">
      <vt:lpstr>Introduction</vt:lpstr>
      <vt:lpstr>Technical Guidance</vt:lpstr>
      <vt:lpstr>Data Capture</vt:lpstr>
      <vt:lpstr>Feedback</vt:lpstr>
      <vt:lpstr>Distribution of Waits</vt:lpstr>
      <vt:lpstr>Patient pathways</vt:lpstr>
    </vt:vector>
  </TitlesOfParts>
  <Company>Healthcare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Colette Dryden</dc:creator>
  <cp:lastModifiedBy>Scott Purdie</cp:lastModifiedBy>
  <cp:lastPrinted>2020-07-03T14:39:58Z</cp:lastPrinted>
  <dcterms:created xsi:type="dcterms:W3CDTF">2020-06-24T12:58:21Z</dcterms:created>
  <dcterms:modified xsi:type="dcterms:W3CDTF">2020-11-30T10:13:00Z</dcterms:modified>
</cp:coreProperties>
</file>